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.สต.ปีงบประมาณ 2565\เดือนมกราคม 2565\"/>
    </mc:Choice>
  </mc:AlternateContent>
  <bookViews>
    <workbookView xWindow="4332" yWindow="252" windowWidth="11028" windowHeight="5316" tabRatio="884" activeTab="17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'!$A$4:$WVM$1069</definedName>
    <definedName name="_xlnm._FilterDatabase" localSheetId="12" hidden="1">นคร!$A$2:$A$177</definedName>
    <definedName name="_xlnm._FilterDatabase" localSheetId="13" hidden="1">นครพนม!$A$1:$AR$154</definedName>
    <definedName name="_xlnm._FilterDatabase" localSheetId="1" hidden="1">บึงกาฬ!$A$1:$AN$71</definedName>
    <definedName name="_xlnm._FilterDatabase" localSheetId="7" hidden="1">'เลย '!$A$1:$AR$130</definedName>
    <definedName name="_xlnm._FilterDatabase" localSheetId="3" hidden="1">หนองบัวลำภู!$A$1:$AG$86</definedName>
    <definedName name="_xlnm._FilterDatabase" localSheetId="4" hidden="1">อด!#REF!</definedName>
    <definedName name="_xlnm._FilterDatabase" localSheetId="5" hidden="1">อุดรธานี!$A$1:$AL$220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Area" localSheetId="17">'3. สรุปรวมราย CUP '!$A$1:$M$1069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Q5" i="30" l="1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140" i="30"/>
  <c r="AQ141" i="30"/>
  <c r="AQ142" i="30"/>
  <c r="AQ143" i="30"/>
  <c r="AQ144" i="30"/>
  <c r="AQ145" i="30"/>
  <c r="AQ146" i="30"/>
  <c r="AQ147" i="30"/>
  <c r="AQ148" i="30"/>
  <c r="AQ149" i="30"/>
  <c r="AQ150" i="30"/>
  <c r="AQ151" i="30"/>
  <c r="AQ152" i="30"/>
  <c r="AQ153" i="30"/>
  <c r="AQ154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K4" i="34"/>
  <c r="AK5" i="34"/>
  <c r="AK6" i="34"/>
  <c r="AK7" i="34"/>
  <c r="AK8" i="34"/>
  <c r="AK9" i="34"/>
  <c r="AK10" i="34"/>
  <c r="AK11" i="34"/>
  <c r="AK3" i="34"/>
  <c r="AK22" i="32"/>
  <c r="AK4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3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22" i="32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Q5" i="39"/>
  <c r="AQ6" i="39"/>
  <c r="AQ7" i="39"/>
  <c r="AQ8" i="39"/>
  <c r="AQ9" i="39"/>
  <c r="AQ10" i="39"/>
  <c r="AQ11" i="39"/>
  <c r="AQ12" i="39"/>
  <c r="AQ13" i="39"/>
  <c r="AQ14" i="39"/>
  <c r="AQ15" i="39"/>
  <c r="AQ16" i="39"/>
  <c r="AQ17" i="39"/>
  <c r="AQ18" i="39"/>
  <c r="AQ19" i="39"/>
  <c r="AQ20" i="39"/>
  <c r="AQ21" i="39"/>
  <c r="AQ22" i="39"/>
  <c r="AQ23" i="39"/>
  <c r="AQ24" i="39"/>
  <c r="AQ25" i="39"/>
  <c r="AQ26" i="39"/>
  <c r="AQ27" i="39"/>
  <c r="AQ28" i="39"/>
  <c r="AQ29" i="39"/>
  <c r="AQ30" i="39"/>
  <c r="AQ31" i="39"/>
  <c r="AQ32" i="39"/>
  <c r="AQ33" i="39"/>
  <c r="AQ34" i="39"/>
  <c r="AQ35" i="39"/>
  <c r="AQ36" i="39"/>
  <c r="AQ37" i="39"/>
  <c r="AQ38" i="39"/>
  <c r="AQ39" i="39"/>
  <c r="AQ40" i="39"/>
  <c r="AQ41" i="39"/>
  <c r="AQ42" i="39"/>
  <c r="AQ43" i="39"/>
  <c r="AQ44" i="39"/>
  <c r="AQ45" i="39"/>
  <c r="AQ46" i="39"/>
  <c r="AQ47" i="39"/>
  <c r="AQ48" i="39"/>
  <c r="AQ49" i="39"/>
  <c r="AQ50" i="39"/>
  <c r="AQ51" i="39"/>
  <c r="AQ52" i="39"/>
  <c r="AQ53" i="39"/>
  <c r="AQ54" i="39"/>
  <c r="AQ55" i="39"/>
  <c r="AQ56" i="39"/>
  <c r="AQ57" i="39"/>
  <c r="AQ58" i="39"/>
  <c r="AQ59" i="39"/>
  <c r="AQ60" i="39"/>
  <c r="AQ61" i="39"/>
  <c r="AQ62" i="39"/>
  <c r="AQ63" i="39"/>
  <c r="AQ64" i="39"/>
  <c r="AQ65" i="39"/>
  <c r="AQ66" i="39"/>
  <c r="AQ67" i="39"/>
  <c r="AQ68" i="39"/>
  <c r="AQ69" i="39"/>
  <c r="AQ70" i="39"/>
  <c r="AQ71" i="39"/>
  <c r="AQ72" i="39"/>
  <c r="AQ73" i="39"/>
  <c r="AQ74" i="39"/>
  <c r="AQ75" i="39"/>
  <c r="AQ76" i="39"/>
  <c r="AQ77" i="39"/>
  <c r="AQ78" i="39"/>
  <c r="AQ79" i="39"/>
  <c r="AQ80" i="39"/>
  <c r="AQ81" i="39"/>
  <c r="AQ82" i="39"/>
  <c r="AQ83" i="39"/>
  <c r="AQ84" i="39"/>
  <c r="AQ85" i="39"/>
  <c r="AQ86" i="39"/>
  <c r="AQ87" i="39"/>
  <c r="AQ88" i="39"/>
  <c r="AQ89" i="39"/>
  <c r="AQ90" i="39"/>
  <c r="AQ91" i="39"/>
  <c r="AQ92" i="39"/>
  <c r="AQ93" i="39"/>
  <c r="AQ94" i="39"/>
  <c r="AQ95" i="39"/>
  <c r="AQ96" i="39"/>
  <c r="AQ97" i="39"/>
  <c r="AQ98" i="39"/>
  <c r="AQ99" i="39"/>
  <c r="AQ100" i="39"/>
  <c r="AQ101" i="39"/>
  <c r="AQ102" i="39"/>
  <c r="AQ103" i="39"/>
  <c r="AQ104" i="39"/>
  <c r="AQ105" i="39"/>
  <c r="AQ106" i="39"/>
  <c r="AQ107" i="39"/>
  <c r="AQ108" i="39"/>
  <c r="AQ109" i="39"/>
  <c r="AQ110" i="39"/>
  <c r="AQ111" i="39"/>
  <c r="AQ112" i="39"/>
  <c r="AQ113" i="39"/>
  <c r="AQ114" i="39"/>
  <c r="AQ115" i="39"/>
  <c r="AQ116" i="39"/>
  <c r="AQ117" i="39"/>
  <c r="AQ118" i="39"/>
  <c r="AQ119" i="39"/>
  <c r="AQ120" i="39"/>
  <c r="AQ121" i="39"/>
  <c r="AQ122" i="39"/>
  <c r="AQ123" i="39"/>
  <c r="AQ124" i="39"/>
  <c r="AQ125" i="39"/>
  <c r="AQ126" i="39"/>
  <c r="AQ127" i="39"/>
  <c r="AQ128" i="39"/>
  <c r="AQ129" i="39"/>
  <c r="AQ130" i="39"/>
  <c r="AQ4" i="39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AP57" i="39"/>
  <c r="AP58" i="39"/>
  <c r="AP59" i="39"/>
  <c r="AP60" i="39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AP73" i="39"/>
  <c r="AP74" i="39"/>
  <c r="AP75" i="39"/>
  <c r="AP76" i="39"/>
  <c r="AP77" i="39"/>
  <c r="AP78" i="39"/>
  <c r="AP79" i="39"/>
  <c r="AP80" i="39"/>
  <c r="AP81" i="39"/>
  <c r="AP82" i="39"/>
  <c r="AP83" i="39"/>
  <c r="AP84" i="39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10" i="16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F4" i="15"/>
  <c r="AE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C4" i="15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B4" i="15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10" i="19"/>
  <c r="J243" i="61" l="1"/>
  <c r="AJ13" i="34"/>
  <c r="M243" i="61"/>
  <c r="L243" i="61"/>
  <c r="K243" i="61"/>
  <c r="AM3" i="39" l="1"/>
  <c r="M394" i="61" l="1"/>
  <c r="M395" i="61"/>
  <c r="M396" i="61"/>
  <c r="M397" i="61"/>
  <c r="L394" i="61"/>
  <c r="L395" i="61"/>
  <c r="L396" i="61"/>
  <c r="L397" i="61"/>
  <c r="K423" i="61" l="1"/>
  <c r="K414" i="61"/>
  <c r="K394" i="61"/>
  <c r="K388" i="61"/>
  <c r="K374" i="61"/>
  <c r="K369" i="61"/>
  <c r="K355" i="61"/>
  <c r="K351" i="61"/>
  <c r="K333" i="61"/>
  <c r="K319" i="61"/>
  <c r="K315" i="61"/>
  <c r="K297" i="61"/>
  <c r="K279" i="61"/>
  <c r="K275" i="61"/>
  <c r="K261" i="61"/>
  <c r="K257" i="61"/>
  <c r="K240" i="61"/>
  <c r="K230" i="61"/>
  <c r="K226" i="61"/>
  <c r="K220" i="61"/>
  <c r="K202" i="61"/>
  <c r="K186" i="61"/>
  <c r="K407" i="61"/>
  <c r="K397" i="61"/>
  <c r="K391" i="61"/>
  <c r="K387" i="61"/>
  <c r="K377" i="61"/>
  <c r="K368" i="61"/>
  <c r="K358" i="61"/>
  <c r="K354" i="61"/>
  <c r="K342" i="61"/>
  <c r="K336" i="61"/>
  <c r="K332" i="61"/>
  <c r="K324" i="61"/>
  <c r="K318" i="61"/>
  <c r="K314" i="61"/>
  <c r="K304" i="61"/>
  <c r="K300" i="61"/>
  <c r="K296" i="61"/>
  <c r="K278" i="61"/>
  <c r="K274" i="61"/>
  <c r="K256" i="61"/>
  <c r="K417" i="61"/>
  <c r="K239" i="61"/>
  <c r="K225" i="61"/>
  <c r="K219" i="61"/>
  <c r="K211" i="61"/>
  <c r="K205" i="61"/>
  <c r="K201" i="61"/>
  <c r="K193" i="61"/>
  <c r="K189" i="61"/>
  <c r="K412" i="61"/>
  <c r="K390" i="61"/>
  <c r="K373" i="61"/>
  <c r="K353" i="61"/>
  <c r="K341" i="61"/>
  <c r="K335" i="61"/>
  <c r="K317" i="61"/>
  <c r="K303" i="61"/>
  <c r="K299" i="61"/>
  <c r="K287" i="61"/>
  <c r="K283" i="61"/>
  <c r="K263" i="61"/>
  <c r="K259" i="61"/>
  <c r="K246" i="61"/>
  <c r="K242" i="61"/>
  <c r="K224" i="61"/>
  <c r="K208" i="61"/>
  <c r="K204" i="61"/>
  <c r="K192" i="61"/>
  <c r="K188" i="61"/>
  <c r="M428" i="61"/>
  <c r="M429" i="61"/>
  <c r="M430" i="61"/>
  <c r="L428" i="61"/>
  <c r="L429" i="61"/>
  <c r="L430" i="61"/>
  <c r="L427" i="61"/>
  <c r="M427" i="61"/>
  <c r="M412" i="61"/>
  <c r="M413" i="61"/>
  <c r="M414" i="61"/>
  <c r="L412" i="61"/>
  <c r="L413" i="61"/>
  <c r="L414" i="61"/>
  <c r="K413" i="61"/>
  <c r="L411" i="61"/>
  <c r="M411" i="61"/>
  <c r="M421" i="61"/>
  <c r="M422" i="61"/>
  <c r="M423" i="61"/>
  <c r="M424" i="61"/>
  <c r="L421" i="61"/>
  <c r="L422" i="61"/>
  <c r="L423" i="61"/>
  <c r="L424" i="61"/>
  <c r="M420" i="61"/>
  <c r="L417" i="61"/>
  <c r="M417" i="61"/>
  <c r="M406" i="61"/>
  <c r="M407" i="61"/>
  <c r="M408" i="61"/>
  <c r="M404" i="61"/>
  <c r="M405" i="61"/>
  <c r="M401" i="61"/>
  <c r="M402" i="61"/>
  <c r="M403" i="61"/>
  <c r="L406" i="61"/>
  <c r="L407" i="61"/>
  <c r="L408" i="61"/>
  <c r="L401" i="61"/>
  <c r="L402" i="61"/>
  <c r="L403" i="61"/>
  <c r="L404" i="61"/>
  <c r="L405" i="61"/>
  <c r="K403" i="61"/>
  <c r="L400" i="61"/>
  <c r="M400" i="61"/>
  <c r="M388" i="61"/>
  <c r="M389" i="61"/>
  <c r="M390" i="61"/>
  <c r="M391" i="61"/>
  <c r="L388" i="61"/>
  <c r="L389" i="61"/>
  <c r="L390" i="61"/>
  <c r="L391" i="61"/>
  <c r="L387" i="61"/>
  <c r="M387" i="61"/>
  <c r="M383" i="61"/>
  <c r="M384" i="61"/>
  <c r="M380" i="61"/>
  <c r="M381" i="61"/>
  <c r="M382" i="61"/>
  <c r="M378" i="61"/>
  <c r="M379" i="61"/>
  <c r="M375" i="61"/>
  <c r="M376" i="61"/>
  <c r="M377" i="61"/>
  <c r="M374" i="61"/>
  <c r="L383" i="61"/>
  <c r="L384" i="61"/>
  <c r="L379" i="61"/>
  <c r="L380" i="61"/>
  <c r="L381" i="61"/>
  <c r="L382" i="61"/>
  <c r="L375" i="61"/>
  <c r="L376" i="61"/>
  <c r="L377" i="61"/>
  <c r="L378" i="61"/>
  <c r="L374" i="61"/>
  <c r="M366" i="61"/>
  <c r="M367" i="61"/>
  <c r="M368" i="61"/>
  <c r="M369" i="61"/>
  <c r="M362" i="61"/>
  <c r="M363" i="61"/>
  <c r="M364" i="61"/>
  <c r="M365" i="61"/>
  <c r="L366" i="61"/>
  <c r="L367" i="61"/>
  <c r="L368" i="61"/>
  <c r="L369" i="61"/>
  <c r="L362" i="61"/>
  <c r="L363" i="61"/>
  <c r="L364" i="61"/>
  <c r="L365" i="61"/>
  <c r="M361" i="61"/>
  <c r="L361" i="61"/>
  <c r="M373" i="61"/>
  <c r="L373" i="61"/>
  <c r="L372" i="61"/>
  <c r="M372" i="61"/>
  <c r="M355" i="61"/>
  <c r="M356" i="61"/>
  <c r="M357" i="61"/>
  <c r="M358" i="61"/>
  <c r="M351" i="61"/>
  <c r="M352" i="61"/>
  <c r="M353" i="61"/>
  <c r="M354" i="61"/>
  <c r="M345" i="61"/>
  <c r="M346" i="61"/>
  <c r="M347" i="61"/>
  <c r="M348" i="61"/>
  <c r="M349" i="61"/>
  <c r="M350" i="61"/>
  <c r="M340" i="61"/>
  <c r="M341" i="61"/>
  <c r="M342" i="61"/>
  <c r="M343" i="61"/>
  <c r="M344" i="61"/>
  <c r="L354" i="61"/>
  <c r="L355" i="61"/>
  <c r="L356" i="61"/>
  <c r="L357" i="61"/>
  <c r="L358" i="61"/>
  <c r="L352" i="61"/>
  <c r="L353" i="61"/>
  <c r="L348" i="61"/>
  <c r="L349" i="61"/>
  <c r="L350" i="61"/>
  <c r="L351" i="61"/>
  <c r="L344" i="61"/>
  <c r="L345" i="61"/>
  <c r="L346" i="61"/>
  <c r="L347" i="61"/>
  <c r="L340" i="61"/>
  <c r="L341" i="61"/>
  <c r="L342" i="61"/>
  <c r="L343" i="61"/>
  <c r="K350" i="61"/>
  <c r="L339" i="61"/>
  <c r="M339" i="61"/>
  <c r="M332" i="61"/>
  <c r="M333" i="61"/>
  <c r="M334" i="61"/>
  <c r="M335" i="61"/>
  <c r="M336" i="61"/>
  <c r="M328" i="61"/>
  <c r="M329" i="61"/>
  <c r="M330" i="61"/>
  <c r="M331" i="61"/>
  <c r="M323" i="61"/>
  <c r="M324" i="61"/>
  <c r="M325" i="61"/>
  <c r="M326" i="61"/>
  <c r="M327" i="61"/>
  <c r="L332" i="61"/>
  <c r="L333" i="61"/>
  <c r="L334" i="61"/>
  <c r="L335" i="61"/>
  <c r="L336" i="61"/>
  <c r="L328" i="61"/>
  <c r="L329" i="61"/>
  <c r="L330" i="61"/>
  <c r="L331" i="61"/>
  <c r="L323" i="61"/>
  <c r="L324" i="61"/>
  <c r="L325" i="61"/>
  <c r="L326" i="61"/>
  <c r="L327" i="61"/>
  <c r="L322" i="61"/>
  <c r="M322" i="61"/>
  <c r="M317" i="61"/>
  <c r="M318" i="61"/>
  <c r="M319" i="61"/>
  <c r="M315" i="61"/>
  <c r="M316" i="61"/>
  <c r="M311" i="61"/>
  <c r="M312" i="61"/>
  <c r="M313" i="61"/>
  <c r="M314" i="61"/>
  <c r="L317" i="61"/>
  <c r="L318" i="61"/>
  <c r="L319" i="61"/>
  <c r="L315" i="61"/>
  <c r="L316" i="61"/>
  <c r="L311" i="61"/>
  <c r="L312" i="61"/>
  <c r="L313" i="61"/>
  <c r="L314" i="61"/>
  <c r="M310" i="61"/>
  <c r="L310" i="61"/>
  <c r="M305" i="61"/>
  <c r="M306" i="61"/>
  <c r="M307" i="61"/>
  <c r="M301" i="61"/>
  <c r="M302" i="61"/>
  <c r="M303" i="61"/>
  <c r="M304" i="61"/>
  <c r="M297" i="61"/>
  <c r="M298" i="61"/>
  <c r="M299" i="61"/>
  <c r="M300" i="61"/>
  <c r="L303" i="61"/>
  <c r="L304" i="61"/>
  <c r="L305" i="61"/>
  <c r="L306" i="61"/>
  <c r="L307" i="61"/>
  <c r="L301" i="61"/>
  <c r="L302" i="61"/>
  <c r="L297" i="61"/>
  <c r="L298" i="61"/>
  <c r="L299" i="61"/>
  <c r="L300" i="61"/>
  <c r="M296" i="61"/>
  <c r="L296" i="61"/>
  <c r="M291" i="61"/>
  <c r="M292" i="61"/>
  <c r="M293" i="61"/>
  <c r="L291" i="61"/>
  <c r="L292" i="61"/>
  <c r="L293" i="61"/>
  <c r="M290" i="61"/>
  <c r="L290" i="61"/>
  <c r="K290" i="61"/>
  <c r="M283" i="61"/>
  <c r="M284" i="61"/>
  <c r="M285" i="61"/>
  <c r="M286" i="61"/>
  <c r="M287" i="61"/>
  <c r="L283" i="61"/>
  <c r="L284" i="61"/>
  <c r="L285" i="61"/>
  <c r="L286" i="61"/>
  <c r="L287" i="61"/>
  <c r="M282" i="61"/>
  <c r="L282" i="61"/>
  <c r="M279" i="61"/>
  <c r="M276" i="61"/>
  <c r="M277" i="61"/>
  <c r="M278" i="61"/>
  <c r="M272" i="61"/>
  <c r="M273" i="61"/>
  <c r="M274" i="61"/>
  <c r="M275" i="61"/>
  <c r="M267" i="61"/>
  <c r="M268" i="61"/>
  <c r="M269" i="61"/>
  <c r="M270" i="61"/>
  <c r="M271" i="61"/>
  <c r="L278" i="61"/>
  <c r="L279" i="61"/>
  <c r="L273" i="61"/>
  <c r="L274" i="61"/>
  <c r="L275" i="61"/>
  <c r="L276" i="61"/>
  <c r="L277" i="61"/>
  <c r="L267" i="61"/>
  <c r="L268" i="61"/>
  <c r="L269" i="61"/>
  <c r="L270" i="61"/>
  <c r="L271" i="61"/>
  <c r="L272" i="61"/>
  <c r="K277" i="61"/>
  <c r="M266" i="61"/>
  <c r="L266" i="61"/>
  <c r="M256" i="61"/>
  <c r="M257" i="61"/>
  <c r="M258" i="61"/>
  <c r="M259" i="61"/>
  <c r="M260" i="61"/>
  <c r="M261" i="61"/>
  <c r="M262" i="61"/>
  <c r="M263" i="61"/>
  <c r="L256" i="61"/>
  <c r="L257" i="61"/>
  <c r="L258" i="61"/>
  <c r="L259" i="61"/>
  <c r="L260" i="61"/>
  <c r="L261" i="61"/>
  <c r="L262" i="61"/>
  <c r="L263" i="61"/>
  <c r="M255" i="61"/>
  <c r="L255" i="61"/>
  <c r="M244" i="61"/>
  <c r="L244" i="61"/>
  <c r="M249" i="61"/>
  <c r="M250" i="61"/>
  <c r="M251" i="61"/>
  <c r="M252" i="61"/>
  <c r="M245" i="61"/>
  <c r="M246" i="61"/>
  <c r="M247" i="61"/>
  <c r="M248" i="61"/>
  <c r="M242" i="61"/>
  <c r="M238" i="61"/>
  <c r="M239" i="61"/>
  <c r="M240" i="61"/>
  <c r="M241" i="61"/>
  <c r="L251" i="61"/>
  <c r="L252" i="61"/>
  <c r="L248" i="61"/>
  <c r="L249" i="61"/>
  <c r="L250" i="61"/>
  <c r="L245" i="61"/>
  <c r="L246" i="61"/>
  <c r="L247" i="61"/>
  <c r="L238" i="61"/>
  <c r="L239" i="61"/>
  <c r="L240" i="61"/>
  <c r="L241" i="61"/>
  <c r="L242" i="61"/>
  <c r="M237" i="61"/>
  <c r="L237" i="61"/>
  <c r="M225" i="61"/>
  <c r="M226" i="61"/>
  <c r="M227" i="61"/>
  <c r="M228" i="61"/>
  <c r="M229" i="61"/>
  <c r="M230" i="61"/>
  <c r="M231" i="61"/>
  <c r="M232" i="61"/>
  <c r="M233" i="61"/>
  <c r="M234" i="61"/>
  <c r="L225" i="61"/>
  <c r="L226" i="61"/>
  <c r="L227" i="61"/>
  <c r="L228" i="61"/>
  <c r="L229" i="61"/>
  <c r="L230" i="61"/>
  <c r="L231" i="61"/>
  <c r="L232" i="61"/>
  <c r="L233" i="61"/>
  <c r="L234" i="61"/>
  <c r="K233" i="61"/>
  <c r="M224" i="61"/>
  <c r="L224" i="61"/>
  <c r="M220" i="61"/>
  <c r="M221" i="61"/>
  <c r="M216" i="61"/>
  <c r="M217" i="61"/>
  <c r="M218" i="61"/>
  <c r="M219" i="61"/>
  <c r="M212" i="61"/>
  <c r="M213" i="61"/>
  <c r="M214" i="61"/>
  <c r="M215" i="61"/>
  <c r="L218" i="61"/>
  <c r="L219" i="61"/>
  <c r="L220" i="61"/>
  <c r="L221" i="61"/>
  <c r="L215" i="61"/>
  <c r="L216" i="61"/>
  <c r="L217" i="61"/>
  <c r="L212" i="61"/>
  <c r="L213" i="61"/>
  <c r="L214" i="61"/>
  <c r="J217" i="61"/>
  <c r="J218" i="61"/>
  <c r="J219" i="61"/>
  <c r="J220" i="61"/>
  <c r="J221" i="61"/>
  <c r="J212" i="61"/>
  <c r="J213" i="61"/>
  <c r="J214" i="61"/>
  <c r="J215" i="61"/>
  <c r="J216" i="61"/>
  <c r="M211" i="61"/>
  <c r="L211" i="61"/>
  <c r="J211" i="61"/>
  <c r="M207" i="61"/>
  <c r="M208" i="61"/>
  <c r="M205" i="61"/>
  <c r="M206" i="61"/>
  <c r="M201" i="61"/>
  <c r="M202" i="61"/>
  <c r="M203" i="61"/>
  <c r="M204" i="61"/>
  <c r="M197" i="61"/>
  <c r="M198" i="61"/>
  <c r="M199" i="61"/>
  <c r="M200" i="61"/>
  <c r="M193" i="61"/>
  <c r="M194" i="61"/>
  <c r="M195" i="61"/>
  <c r="M196" i="61"/>
  <c r="M189" i="61"/>
  <c r="M190" i="61"/>
  <c r="M191" i="61"/>
  <c r="M192" i="61"/>
  <c r="M186" i="61"/>
  <c r="M187" i="61"/>
  <c r="M188" i="61"/>
  <c r="M183" i="61"/>
  <c r="M184" i="61"/>
  <c r="M185" i="61"/>
  <c r="L208" i="61"/>
  <c r="L207" i="61"/>
  <c r="L205" i="61"/>
  <c r="L206" i="61"/>
  <c r="L202" i="61"/>
  <c r="L203" i="61"/>
  <c r="L204" i="61"/>
  <c r="L198" i="61"/>
  <c r="L199" i="61"/>
  <c r="L200" i="61"/>
  <c r="L201" i="61"/>
  <c r="L194" i="61"/>
  <c r="L195" i="61"/>
  <c r="L196" i="61"/>
  <c r="L197" i="61"/>
  <c r="L190" i="61"/>
  <c r="L191" i="61"/>
  <c r="L192" i="61"/>
  <c r="L193" i="61"/>
  <c r="L187" i="61"/>
  <c r="L188" i="61"/>
  <c r="L189" i="61"/>
  <c r="L183" i="61"/>
  <c r="L184" i="61"/>
  <c r="L185" i="61"/>
  <c r="L186" i="61"/>
  <c r="M182" i="61"/>
  <c r="L182" i="61"/>
  <c r="J248" i="61"/>
  <c r="J249" i="61"/>
  <c r="J250" i="61"/>
  <c r="J251" i="61"/>
  <c r="J252" i="61"/>
  <c r="J245" i="61"/>
  <c r="J246" i="61"/>
  <c r="J247" i="61"/>
  <c r="J244" i="61"/>
  <c r="J238" i="61"/>
  <c r="J239" i="61"/>
  <c r="J240" i="61"/>
  <c r="J241" i="61"/>
  <c r="J242" i="61"/>
  <c r="J237" i="61"/>
  <c r="J232" i="61"/>
  <c r="J233" i="61"/>
  <c r="J234" i="61"/>
  <c r="J229" i="61"/>
  <c r="J230" i="61"/>
  <c r="J231" i="61"/>
  <c r="J225" i="61"/>
  <c r="J226" i="61"/>
  <c r="J227" i="61"/>
  <c r="J228" i="61"/>
  <c r="J224" i="61"/>
  <c r="J200" i="61"/>
  <c r="J201" i="61"/>
  <c r="J202" i="61"/>
  <c r="J203" i="61"/>
  <c r="J204" i="61"/>
  <c r="J205" i="61"/>
  <c r="J206" i="61"/>
  <c r="J207" i="61"/>
  <c r="J208" i="61"/>
  <c r="J193" i="61"/>
  <c r="J194" i="61"/>
  <c r="J195" i="61"/>
  <c r="J196" i="61"/>
  <c r="J197" i="61"/>
  <c r="J198" i="61"/>
  <c r="J199" i="61"/>
  <c r="J187" i="61"/>
  <c r="J188" i="61"/>
  <c r="J189" i="61"/>
  <c r="J190" i="61"/>
  <c r="J191" i="61"/>
  <c r="J192" i="61"/>
  <c r="J183" i="61"/>
  <c r="J184" i="61"/>
  <c r="J185" i="61"/>
  <c r="J186" i="61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218" i="16"/>
  <c r="AR219" i="16"/>
  <c r="L420" i="61"/>
  <c r="K183" i="61"/>
  <c r="K184" i="61"/>
  <c r="K185" i="61"/>
  <c r="K187" i="61"/>
  <c r="K190" i="61"/>
  <c r="K191" i="61"/>
  <c r="K194" i="61"/>
  <c r="K195" i="61"/>
  <c r="K196" i="61"/>
  <c r="K197" i="61"/>
  <c r="K198" i="61"/>
  <c r="K199" i="61"/>
  <c r="K200" i="61"/>
  <c r="K203" i="61"/>
  <c r="K206" i="61"/>
  <c r="K207" i="61"/>
  <c r="K212" i="61"/>
  <c r="K213" i="61"/>
  <c r="K214" i="61"/>
  <c r="K215" i="61"/>
  <c r="K216" i="61"/>
  <c r="K217" i="61"/>
  <c r="K218" i="61"/>
  <c r="K221" i="61"/>
  <c r="K227" i="61"/>
  <c r="K228" i="61"/>
  <c r="K229" i="61"/>
  <c r="K231" i="61"/>
  <c r="K232" i="61"/>
  <c r="K234" i="61"/>
  <c r="K237" i="61"/>
  <c r="K238" i="61"/>
  <c r="K241" i="61"/>
  <c r="K244" i="61"/>
  <c r="K247" i="61"/>
  <c r="K248" i="61"/>
  <c r="K249" i="61"/>
  <c r="K250" i="61"/>
  <c r="K251" i="61"/>
  <c r="K252" i="61"/>
  <c r="K255" i="61"/>
  <c r="K258" i="61"/>
  <c r="K260" i="61"/>
  <c r="K262" i="61"/>
  <c r="K266" i="61"/>
  <c r="K267" i="61"/>
  <c r="K268" i="61"/>
  <c r="K269" i="61"/>
  <c r="K270" i="61"/>
  <c r="K271" i="61"/>
  <c r="K272" i="61"/>
  <c r="K273" i="61"/>
  <c r="K276" i="61"/>
  <c r="K282" i="61"/>
  <c r="K284" i="61"/>
  <c r="K285" i="61"/>
  <c r="K286" i="61"/>
  <c r="K291" i="61"/>
  <c r="K292" i="61"/>
  <c r="K293" i="61"/>
  <c r="K298" i="61"/>
  <c r="K301" i="61"/>
  <c r="K302" i="61"/>
  <c r="K305" i="61"/>
  <c r="K306" i="61"/>
  <c r="K307" i="61"/>
  <c r="K310" i="61"/>
  <c r="K311" i="61"/>
  <c r="K312" i="61"/>
  <c r="K313" i="61"/>
  <c r="K316" i="61"/>
  <c r="K322" i="61"/>
  <c r="K323" i="61"/>
  <c r="K325" i="61"/>
  <c r="K326" i="61"/>
  <c r="K327" i="61"/>
  <c r="K328" i="61"/>
  <c r="K329" i="61"/>
  <c r="K330" i="61"/>
  <c r="K331" i="61"/>
  <c r="K334" i="61"/>
  <c r="K339" i="61"/>
  <c r="K340" i="61"/>
  <c r="K343" i="61"/>
  <c r="K344" i="61"/>
  <c r="K345" i="61"/>
  <c r="K346" i="61"/>
  <c r="K347" i="61"/>
  <c r="K348" i="61"/>
  <c r="K349" i="61"/>
  <c r="K352" i="61"/>
  <c r="K356" i="61"/>
  <c r="K357" i="61"/>
  <c r="K361" i="61"/>
  <c r="K362" i="61"/>
  <c r="K363" i="61"/>
  <c r="K364" i="61"/>
  <c r="K365" i="61"/>
  <c r="K366" i="61"/>
  <c r="K367" i="61"/>
  <c r="K372" i="61"/>
  <c r="K375" i="61"/>
  <c r="K376" i="61"/>
  <c r="K378" i="61"/>
  <c r="K379" i="61"/>
  <c r="K380" i="61"/>
  <c r="K381" i="61"/>
  <c r="K382" i="61"/>
  <c r="K383" i="61"/>
  <c r="K384" i="61"/>
  <c r="K389" i="61"/>
  <c r="K395" i="61"/>
  <c r="K396" i="61"/>
  <c r="K400" i="61"/>
  <c r="K401" i="61"/>
  <c r="K402" i="61"/>
  <c r="K404" i="61"/>
  <c r="K405" i="61"/>
  <c r="K406" i="61"/>
  <c r="K408" i="61"/>
  <c r="K411" i="61"/>
  <c r="K420" i="61"/>
  <c r="K421" i="61"/>
  <c r="K422" i="61"/>
  <c r="K424" i="61"/>
  <c r="K427" i="61"/>
  <c r="K428" i="61"/>
  <c r="K429" i="61"/>
  <c r="K430" i="61"/>
  <c r="K182" i="61"/>
  <c r="AG4" i="15"/>
  <c r="K245" i="61" l="1"/>
  <c r="AR83" i="16"/>
  <c r="AR82" i="16"/>
  <c r="AR81" i="16"/>
  <c r="AR77" i="16"/>
  <c r="AR76" i="16"/>
  <c r="AR75" i="16"/>
  <c r="AR74" i="16"/>
  <c r="AR73" i="16"/>
  <c r="AR70" i="16"/>
  <c r="AR69" i="16"/>
  <c r="AR68" i="16"/>
  <c r="AR67" i="16"/>
  <c r="AR49" i="16"/>
  <c r="AR45" i="16"/>
  <c r="AR37" i="16"/>
  <c r="AR26" i="16"/>
  <c r="AR25" i="16"/>
  <c r="AR22" i="16"/>
  <c r="AR21" i="16"/>
  <c r="AR17" i="16"/>
  <c r="AR14" i="16"/>
  <c r="AR13" i="16"/>
  <c r="AR11" i="16"/>
  <c r="AR10" i="16"/>
  <c r="AQ9" i="16"/>
  <c r="AP9" i="16"/>
  <c r="AN9" i="16"/>
  <c r="AM9" i="16"/>
  <c r="AQ8" i="16"/>
  <c r="AP8" i="16"/>
  <c r="AN8" i="16"/>
  <c r="AM8" i="16"/>
  <c r="AQ7" i="16"/>
  <c r="AP7" i="16"/>
  <c r="AR7" i="16" s="1"/>
  <c r="AN7" i="16"/>
  <c r="AM7" i="16"/>
  <c r="AQ6" i="16"/>
  <c r="AP6" i="16"/>
  <c r="AR6" i="16" s="1"/>
  <c r="AN6" i="16"/>
  <c r="AM6" i="16"/>
  <c r="AQ5" i="16"/>
  <c r="AP5" i="16"/>
  <c r="AN5" i="16"/>
  <c r="AM5" i="16"/>
  <c r="AQ4" i="16"/>
  <c r="AQ3" i="16" s="1"/>
  <c r="AP4" i="16"/>
  <c r="AP3" i="16" s="1"/>
  <c r="AN4" i="16"/>
  <c r="AM4" i="16"/>
  <c r="AG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I4" i="19"/>
  <c r="AJ4" i="19"/>
  <c r="AL4" i="19"/>
  <c r="AI5" i="19"/>
  <c r="AJ5" i="19"/>
  <c r="AL5" i="19"/>
  <c r="AI6" i="19"/>
  <c r="AJ6" i="19"/>
  <c r="AL6" i="19"/>
  <c r="AI7" i="19"/>
  <c r="AJ7" i="19"/>
  <c r="AL7" i="19"/>
  <c r="AI8" i="19"/>
  <c r="AJ8" i="19"/>
  <c r="AL8" i="19"/>
  <c r="AI9" i="19"/>
  <c r="AJ9" i="19"/>
  <c r="AL9" i="19"/>
  <c r="AO4" i="16" l="1"/>
  <c r="AR84" i="16"/>
  <c r="AR85" i="16"/>
  <c r="AR41" i="16"/>
  <c r="AR32" i="16"/>
  <c r="AR52" i="16"/>
  <c r="AR56" i="16"/>
  <c r="AN3" i="16"/>
  <c r="AO6" i="16"/>
  <c r="AR36" i="16"/>
  <c r="AR40" i="16"/>
  <c r="AR44" i="16"/>
  <c r="AR48" i="16"/>
  <c r="AR53" i="16"/>
  <c r="AR57" i="16"/>
  <c r="AR58" i="16"/>
  <c r="AR80" i="16"/>
  <c r="AO7" i="16"/>
  <c r="AO8" i="16"/>
  <c r="AR29" i="16"/>
  <c r="AR33" i="16"/>
  <c r="AR59" i="16"/>
  <c r="AR60" i="16"/>
  <c r="AR61" i="16"/>
  <c r="AR62" i="16"/>
  <c r="AR65" i="16"/>
  <c r="AR66" i="16"/>
  <c r="AR4" i="16"/>
  <c r="AR5" i="16"/>
  <c r="AO9" i="16"/>
  <c r="AR12" i="16"/>
  <c r="AR18" i="16"/>
  <c r="AR19" i="16"/>
  <c r="AR20" i="16"/>
  <c r="AR27" i="16"/>
  <c r="AR28" i="16"/>
  <c r="AR34" i="16"/>
  <c r="AR35" i="16"/>
  <c r="AR42" i="16"/>
  <c r="AR43" i="16"/>
  <c r="AR50" i="16"/>
  <c r="AR51" i="16"/>
  <c r="AM3" i="16"/>
  <c r="AO5" i="16"/>
  <c r="AR8" i="16"/>
  <c r="AR9" i="16"/>
  <c r="AR15" i="16"/>
  <c r="AR16" i="16"/>
  <c r="AR23" i="16"/>
  <c r="AR24" i="16"/>
  <c r="AR30" i="16"/>
  <c r="AR31" i="16"/>
  <c r="AR38" i="16"/>
  <c r="AR39" i="16"/>
  <c r="AR46" i="16"/>
  <c r="AR47" i="16"/>
  <c r="AR54" i="16"/>
  <c r="AR55" i="16"/>
  <c r="AR63" i="16"/>
  <c r="AR64" i="16"/>
  <c r="AR71" i="16"/>
  <c r="AR72" i="16"/>
  <c r="AR78" i="16"/>
  <c r="AR79" i="16"/>
  <c r="AK4" i="19"/>
  <c r="AK9" i="19"/>
  <c r="AK5" i="19"/>
  <c r="AM3" i="30"/>
  <c r="AG3" i="32"/>
  <c r="AN3" i="39"/>
  <c r="AK6" i="19"/>
  <c r="AK7" i="19"/>
  <c r="AK8" i="19"/>
  <c r="AL3" i="19"/>
  <c r="AJ3" i="19"/>
  <c r="AI3" i="19"/>
  <c r="A2" i="61"/>
  <c r="A3" i="11"/>
  <c r="AR3" i="16" l="1"/>
  <c r="AO3" i="16"/>
  <c r="AK3" i="19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4" i="32"/>
  <c r="AH4" i="32"/>
  <c r="AJ4" i="34"/>
  <c r="AH4" i="34"/>
  <c r="AG4" i="34"/>
  <c r="AM5" i="19"/>
  <c r="AM6" i="19"/>
  <c r="AM7" i="19"/>
  <c r="AM8" i="19"/>
  <c r="AM9" i="19"/>
  <c r="AM4" i="19"/>
  <c r="AJ5" i="34" l="1"/>
  <c r="AJ6" i="34"/>
  <c r="AJ7" i="34"/>
  <c r="AJ8" i="34"/>
  <c r="AJ9" i="34"/>
  <c r="AJ10" i="34"/>
  <c r="AJ11" i="34"/>
  <c r="AH5" i="34"/>
  <c r="AH6" i="34"/>
  <c r="AH7" i="34"/>
  <c r="AH8" i="34"/>
  <c r="AH9" i="34"/>
  <c r="AH10" i="34"/>
  <c r="AH11" i="34"/>
  <c r="AI4" i="32" l="1"/>
  <c r="AG5" i="34"/>
  <c r="AG6" i="34"/>
  <c r="AG7" i="34"/>
  <c r="AG8" i="34"/>
  <c r="AG9" i="34"/>
  <c r="AG10" i="34"/>
  <c r="AG11" i="34"/>
  <c r="H24" i="11" l="1"/>
  <c r="J697" i="61"/>
  <c r="J124" i="61"/>
  <c r="J110" i="61" l="1"/>
  <c r="J698" i="61"/>
  <c r="J23" i="61"/>
  <c r="J427" i="61" l="1"/>
  <c r="H47" i="61" l="1"/>
  <c r="AL85" i="34" l="1"/>
  <c r="AL86" i="34"/>
  <c r="P20" i="61" l="1"/>
  <c r="J16" i="61"/>
  <c r="M16" i="61"/>
  <c r="L16" i="61"/>
  <c r="K16" i="61" l="1"/>
  <c r="AN4" i="19"/>
  <c r="AI6" i="32"/>
  <c r="AI7" i="32"/>
  <c r="AI10" i="32"/>
  <c r="AI11" i="32"/>
  <c r="AI14" i="32"/>
  <c r="AI15" i="32"/>
  <c r="AI18" i="32"/>
  <c r="AI19" i="32"/>
  <c r="AI21" i="32" l="1"/>
  <c r="AI17" i="32"/>
  <c r="AI13" i="32"/>
  <c r="AI9" i="32"/>
  <c r="AI5" i="32"/>
  <c r="AI20" i="32"/>
  <c r="AI16" i="32"/>
  <c r="AI12" i="32"/>
  <c r="AI8" i="32"/>
  <c r="O179" i="61" l="1"/>
  <c r="AM3" i="19" l="1"/>
  <c r="J62" i="61"/>
  <c r="AN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12" i="83"/>
  <c r="D6" i="83"/>
  <c r="AI10" i="34" l="1"/>
  <c r="AI4" i="34"/>
  <c r="AI7" i="34" l="1"/>
  <c r="AI11" i="34"/>
  <c r="AI5" i="34"/>
  <c r="AI6" i="34"/>
  <c r="AI9" i="34"/>
  <c r="AI8" i="34"/>
  <c r="AH3" i="32"/>
  <c r="J851" i="61"/>
  <c r="AD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0" i="61" l="1"/>
  <c r="AB3" i="15" l="1"/>
  <c r="AP3" i="30"/>
  <c r="O432" i="61"/>
  <c r="H418" i="61"/>
  <c r="H415" i="61"/>
  <c r="H235" i="61"/>
  <c r="H425" i="61"/>
  <c r="P235" i="61"/>
  <c r="P418" i="61"/>
  <c r="J417" i="61"/>
  <c r="J418" i="61" s="1"/>
  <c r="M418" i="61" l="1"/>
  <c r="K418" i="61" l="1"/>
  <c r="R417" i="61"/>
  <c r="L418" i="61"/>
  <c r="Q417" i="61"/>
  <c r="AG3" i="34"/>
  <c r="AC3" i="15"/>
  <c r="J678" i="61"/>
  <c r="J679" i="61"/>
  <c r="J680" i="61"/>
  <c r="J681" i="61"/>
  <c r="J677" i="61"/>
  <c r="J670" i="61"/>
  <c r="J671" i="61"/>
  <c r="J672" i="61"/>
  <c r="J673" i="61"/>
  <c r="J674" i="61"/>
  <c r="J669" i="61"/>
  <c r="J661" i="61"/>
  <c r="J662" i="61"/>
  <c r="J663" i="61"/>
  <c r="J664" i="61"/>
  <c r="J665" i="61"/>
  <c r="J666" i="61"/>
  <c r="J660" i="61"/>
  <c r="J656" i="61"/>
  <c r="J657" i="61"/>
  <c r="J655" i="61"/>
  <c r="J649" i="61"/>
  <c r="J650" i="61"/>
  <c r="J651" i="61"/>
  <c r="J652" i="61"/>
  <c r="J648" i="61"/>
  <c r="J641" i="61"/>
  <c r="J642" i="61"/>
  <c r="J643" i="61"/>
  <c r="J644" i="61"/>
  <c r="J645" i="61"/>
  <c r="J640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23" i="61"/>
  <c r="J612" i="61"/>
  <c r="J613" i="61"/>
  <c r="J614" i="61"/>
  <c r="J615" i="61"/>
  <c r="J616" i="61"/>
  <c r="J617" i="61"/>
  <c r="J618" i="61"/>
  <c r="J619" i="61"/>
  <c r="J620" i="61"/>
  <c r="J611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92" i="61"/>
  <c r="J609" i="61" l="1"/>
  <c r="N27" i="11"/>
  <c r="G36" i="11"/>
  <c r="H36" i="11" s="1"/>
  <c r="F36" i="11"/>
  <c r="F20" i="11"/>
  <c r="B18" i="11"/>
  <c r="J15" i="11"/>
  <c r="D14" i="11"/>
  <c r="L12" i="11"/>
  <c r="K61" i="61" l="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3" i="83"/>
  <c r="G13" i="83" s="1"/>
  <c r="C13" i="83"/>
  <c r="G12" i="83"/>
  <c r="D21" i="83" s="1"/>
  <c r="E12" i="83"/>
  <c r="C21" i="83" s="1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G6" i="83"/>
  <c r="D15" i="83" s="1"/>
  <c r="E6" i="83"/>
  <c r="C15" i="83" s="1"/>
  <c r="D22" i="83" l="1"/>
  <c r="D13" i="83"/>
  <c r="E13" i="83" s="1"/>
  <c r="E7" i="83"/>
  <c r="C16" i="83" s="1"/>
  <c r="C22" i="83" l="1"/>
  <c r="J1062" i="61" l="1"/>
  <c r="J1063" i="61"/>
  <c r="J1064" i="61"/>
  <c r="J1055" i="61"/>
  <c r="J1056" i="61"/>
  <c r="J1057" i="61"/>
  <c r="J1058" i="61"/>
  <c r="J1042" i="61"/>
  <c r="J1043" i="61"/>
  <c r="J1044" i="61"/>
  <c r="J1045" i="61"/>
  <c r="J1046" i="61"/>
  <c r="J1047" i="61"/>
  <c r="J1048" i="61"/>
  <c r="J1049" i="61"/>
  <c r="J1050" i="61"/>
  <c r="J1051" i="61"/>
  <c r="J1031" i="61"/>
  <c r="J1032" i="61"/>
  <c r="J1033" i="61"/>
  <c r="J1034" i="61"/>
  <c r="J1035" i="61"/>
  <c r="J1036" i="61"/>
  <c r="J1037" i="61"/>
  <c r="J1038" i="61"/>
  <c r="J101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990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978" i="61"/>
  <c r="J979" i="61"/>
  <c r="J980" i="61"/>
  <c r="J981" i="61"/>
  <c r="J982" i="61"/>
  <c r="J983" i="61"/>
  <c r="J984" i="61"/>
  <c r="J985" i="61"/>
  <c r="J986" i="61"/>
  <c r="J961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50" i="61"/>
  <c r="J951" i="61"/>
  <c r="J952" i="61"/>
  <c r="J953" i="61"/>
  <c r="J954" i="61"/>
  <c r="J955" i="61"/>
  <c r="J956" i="61"/>
  <c r="J957" i="61"/>
  <c r="J931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20" i="61"/>
  <c r="J921" i="61"/>
  <c r="J922" i="61"/>
  <c r="J923" i="61"/>
  <c r="J924" i="61"/>
  <c r="J925" i="61"/>
  <c r="J926" i="61"/>
  <c r="J927" i="61"/>
  <c r="J893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881" i="61"/>
  <c r="J882" i="61"/>
  <c r="J883" i="61"/>
  <c r="J884" i="61"/>
  <c r="J885" i="61"/>
  <c r="J886" i="61"/>
  <c r="J887" i="61"/>
  <c r="J872" i="61"/>
  <c r="J873" i="61"/>
  <c r="J874" i="61"/>
  <c r="J875" i="61"/>
  <c r="J876" i="61"/>
  <c r="J877" i="61"/>
  <c r="J864" i="61"/>
  <c r="J865" i="61"/>
  <c r="J866" i="61"/>
  <c r="J867" i="61"/>
  <c r="J868" i="61"/>
  <c r="J857" i="61"/>
  <c r="J858" i="61"/>
  <c r="J859" i="61"/>
  <c r="J860" i="61"/>
  <c r="J852" i="61"/>
  <c r="J853" i="61"/>
  <c r="J845" i="61"/>
  <c r="J846" i="61"/>
  <c r="J847" i="61"/>
  <c r="J823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10" i="61"/>
  <c r="J811" i="61"/>
  <c r="J812" i="61"/>
  <c r="J813" i="61"/>
  <c r="J814" i="61"/>
  <c r="J815" i="61"/>
  <c r="J816" i="61"/>
  <c r="J817" i="61"/>
  <c r="J818" i="61"/>
  <c r="J819" i="61"/>
  <c r="J798" i="61"/>
  <c r="J799" i="61"/>
  <c r="J800" i="61"/>
  <c r="J801" i="61"/>
  <c r="J802" i="61"/>
  <c r="J803" i="61"/>
  <c r="J804" i="61"/>
  <c r="J805" i="61"/>
  <c r="J806" i="61"/>
  <c r="J790" i="61"/>
  <c r="J791" i="61"/>
  <c r="J792" i="61"/>
  <c r="J793" i="61"/>
  <c r="J794" i="61"/>
  <c r="J77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64" i="61"/>
  <c r="J765" i="61"/>
  <c r="J766" i="61"/>
  <c r="J753" i="61"/>
  <c r="J754" i="61"/>
  <c r="J755" i="61"/>
  <c r="J756" i="61"/>
  <c r="J757" i="61"/>
  <c r="J758" i="61"/>
  <c r="J759" i="61"/>
  <c r="J760" i="61"/>
  <c r="J744" i="61"/>
  <c r="J745" i="61"/>
  <c r="J746" i="61"/>
  <c r="J747" i="61"/>
  <c r="J748" i="61"/>
  <c r="J749" i="61"/>
  <c r="J728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21" i="61"/>
  <c r="J722" i="61"/>
  <c r="J723" i="61"/>
  <c r="J724" i="61"/>
  <c r="J713" i="61"/>
  <c r="J714" i="61"/>
  <c r="J715" i="61"/>
  <c r="J716" i="61"/>
  <c r="J717" i="61"/>
  <c r="J687" i="61"/>
  <c r="J688" i="61"/>
  <c r="J689" i="61"/>
  <c r="J690" i="61"/>
  <c r="J691" i="61"/>
  <c r="J692" i="61"/>
  <c r="J693" i="61"/>
  <c r="J694" i="61"/>
  <c r="J695" i="61"/>
  <c r="J696" i="61"/>
  <c r="J699" i="61"/>
  <c r="J700" i="61"/>
  <c r="J701" i="61"/>
  <c r="J702" i="61"/>
  <c r="J703" i="61"/>
  <c r="J704" i="61"/>
  <c r="J705" i="61"/>
  <c r="J706" i="61"/>
  <c r="J707" i="61"/>
  <c r="J708" i="61"/>
  <c r="J709" i="61"/>
  <c r="J584" i="61"/>
  <c r="J585" i="61"/>
  <c r="J586" i="61"/>
  <c r="J587" i="61"/>
  <c r="J574" i="61"/>
  <c r="J575" i="61"/>
  <c r="J576" i="61"/>
  <c r="J577" i="61"/>
  <c r="J578" i="61"/>
  <c r="J579" i="61"/>
  <c r="J580" i="61"/>
  <c r="J566" i="61"/>
  <c r="J567" i="61"/>
  <c r="J568" i="61"/>
  <c r="J569" i="61"/>
  <c r="J570" i="61"/>
  <c r="J559" i="61"/>
  <c r="J560" i="61"/>
  <c r="J561" i="61"/>
  <c r="J562" i="61"/>
  <c r="J552" i="61"/>
  <c r="J553" i="61"/>
  <c r="J554" i="61"/>
  <c r="J555" i="61"/>
  <c r="J533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22" i="61"/>
  <c r="J523" i="61"/>
  <c r="J524" i="61"/>
  <c r="J525" i="61"/>
  <c r="J526" i="61"/>
  <c r="J527" i="61"/>
  <c r="J528" i="61"/>
  <c r="J529" i="61"/>
  <c r="J514" i="61"/>
  <c r="J515" i="61"/>
  <c r="J516" i="61"/>
  <c r="J517" i="61"/>
  <c r="J518" i="61"/>
  <c r="J507" i="61"/>
  <c r="J508" i="61"/>
  <c r="J509" i="61"/>
  <c r="J510" i="61"/>
  <c r="J492" i="61"/>
  <c r="J493" i="61"/>
  <c r="J494" i="61"/>
  <c r="J495" i="61"/>
  <c r="J496" i="61"/>
  <c r="J497" i="61"/>
  <c r="J498" i="61"/>
  <c r="J499" i="61"/>
  <c r="J500" i="61"/>
  <c r="J501" i="61"/>
  <c r="J502" i="61"/>
  <c r="J503" i="61"/>
  <c r="J480" i="61"/>
  <c r="J481" i="61"/>
  <c r="J482" i="61"/>
  <c r="J483" i="61"/>
  <c r="J484" i="61"/>
  <c r="J485" i="61"/>
  <c r="J486" i="61"/>
  <c r="J487" i="61"/>
  <c r="J488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57" i="61"/>
  <c r="J458" i="61"/>
  <c r="J459" i="61"/>
  <c r="J460" i="61"/>
  <c r="J436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28" i="61"/>
  <c r="J429" i="61"/>
  <c r="J430" i="61"/>
  <c r="J412" i="61" l="1"/>
  <c r="J413" i="61"/>
  <c r="J414" i="61"/>
  <c r="J401" i="61"/>
  <c r="J402" i="61"/>
  <c r="J403" i="61"/>
  <c r="J404" i="61"/>
  <c r="J405" i="61"/>
  <c r="J406" i="61"/>
  <c r="J407" i="61"/>
  <c r="J408" i="61"/>
  <c r="J395" i="61"/>
  <c r="J396" i="61"/>
  <c r="J397" i="61"/>
  <c r="J388" i="61"/>
  <c r="J389" i="61"/>
  <c r="J390" i="61"/>
  <c r="J391" i="61"/>
  <c r="J376" i="61"/>
  <c r="J377" i="61"/>
  <c r="J378" i="61"/>
  <c r="J379" i="61"/>
  <c r="J380" i="61"/>
  <c r="J381" i="61"/>
  <c r="J382" i="61"/>
  <c r="J383" i="61"/>
  <c r="J384" i="61"/>
  <c r="J373" i="61"/>
  <c r="J374" i="61"/>
  <c r="J375" i="61"/>
  <c r="J362" i="61"/>
  <c r="J363" i="61"/>
  <c r="J364" i="61"/>
  <c r="J365" i="61"/>
  <c r="J366" i="61"/>
  <c r="J367" i="61"/>
  <c r="J368" i="61"/>
  <c r="J369" i="61"/>
  <c r="J34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23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11" i="61"/>
  <c r="J312" i="61"/>
  <c r="J313" i="61"/>
  <c r="J314" i="61"/>
  <c r="J315" i="61"/>
  <c r="J316" i="61"/>
  <c r="J317" i="61"/>
  <c r="J318" i="61"/>
  <c r="J319" i="61"/>
  <c r="J297" i="61"/>
  <c r="J298" i="61"/>
  <c r="J299" i="61"/>
  <c r="J300" i="61"/>
  <c r="J301" i="61"/>
  <c r="J302" i="61"/>
  <c r="J303" i="61"/>
  <c r="J304" i="61"/>
  <c r="J305" i="61"/>
  <c r="J306" i="61"/>
  <c r="J307" i="61"/>
  <c r="J291" i="61"/>
  <c r="J292" i="61"/>
  <c r="J293" i="61"/>
  <c r="J283" i="61"/>
  <c r="J284" i="61"/>
  <c r="J285" i="61"/>
  <c r="J286" i="61"/>
  <c r="J287" i="61"/>
  <c r="J267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56" i="61"/>
  <c r="J257" i="61"/>
  <c r="J258" i="61"/>
  <c r="J259" i="61"/>
  <c r="J260" i="61"/>
  <c r="J261" i="61"/>
  <c r="J262" i="61"/>
  <c r="J263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N29" i="19" l="1"/>
  <c r="AN5" i="19"/>
  <c r="AN63" i="19"/>
  <c r="AN54" i="19"/>
  <c r="AN22" i="19"/>
  <c r="AN6" i="19"/>
  <c r="AN66" i="19"/>
  <c r="AN57" i="19"/>
  <c r="AN49" i="19"/>
  <c r="AN41" i="19"/>
  <c r="AN33" i="19"/>
  <c r="AN25" i="19"/>
  <c r="AN17" i="19"/>
  <c r="AN9" i="19"/>
  <c r="AN32" i="19"/>
  <c r="AN24" i="19"/>
  <c r="AN8" i="19"/>
  <c r="AN69" i="19"/>
  <c r="AN61" i="19"/>
  <c r="AN36" i="19"/>
  <c r="AN20" i="19"/>
  <c r="AN12" i="19"/>
  <c r="AN64" i="19"/>
  <c r="AN47" i="19"/>
  <c r="AN7" i="19"/>
  <c r="AN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N56" i="19"/>
  <c r="AN55" i="19"/>
  <c r="AN48" i="19"/>
  <c r="AN16" i="19"/>
  <c r="AN23" i="19"/>
  <c r="AN15" i="19"/>
  <c r="L31" i="61"/>
  <c r="L41" i="61"/>
  <c r="L30" i="61"/>
  <c r="AN68" i="19"/>
  <c r="AN60" i="19"/>
  <c r="AN51" i="19"/>
  <c r="AN43" i="19"/>
  <c r="AN19" i="19"/>
  <c r="AN11" i="19"/>
  <c r="AN39" i="19"/>
  <c r="L27" i="61"/>
  <c r="AN40" i="19"/>
  <c r="AN67" i="19"/>
  <c r="AN58" i="19"/>
  <c r="AN50" i="19"/>
  <c r="AN42" i="19"/>
  <c r="AN34" i="19"/>
  <c r="AN26" i="19"/>
  <c r="AN18" i="19"/>
  <c r="AN10" i="19"/>
  <c r="AN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N71" i="19"/>
  <c r="AN46" i="19"/>
  <c r="AN38" i="19"/>
  <c r="AN30" i="19"/>
  <c r="AN14" i="19"/>
  <c r="L14" i="61"/>
  <c r="AN70" i="19"/>
  <c r="AN62" i="19"/>
  <c r="AN53" i="19"/>
  <c r="AN45" i="19"/>
  <c r="AN37" i="19"/>
  <c r="AN21" i="19"/>
  <c r="AN13" i="19"/>
  <c r="L13" i="61"/>
  <c r="M18" i="61"/>
  <c r="L64" i="61"/>
  <c r="L8" i="61"/>
  <c r="L15" i="61"/>
  <c r="AN52" i="19"/>
  <c r="AN44" i="19"/>
  <c r="AN28" i="19"/>
  <c r="L51" i="61"/>
  <c r="L63" i="61"/>
  <c r="AN27" i="19"/>
  <c r="AN35" i="19"/>
  <c r="M893" i="61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20" i="61"/>
  <c r="M921" i="61"/>
  <c r="M922" i="61"/>
  <c r="M923" i="61"/>
  <c r="M924" i="61"/>
  <c r="M925" i="61"/>
  <c r="M926" i="61"/>
  <c r="M927" i="61"/>
  <c r="M931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50" i="61"/>
  <c r="M951" i="61"/>
  <c r="M952" i="61"/>
  <c r="M953" i="61"/>
  <c r="M954" i="61"/>
  <c r="M955" i="61"/>
  <c r="M956" i="61"/>
  <c r="M957" i="61"/>
  <c r="M961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8" i="61"/>
  <c r="M979" i="61"/>
  <c r="M980" i="61"/>
  <c r="M981" i="61"/>
  <c r="M982" i="61"/>
  <c r="M983" i="61"/>
  <c r="M984" i="61"/>
  <c r="M985" i="61"/>
  <c r="M986" i="61"/>
  <c r="M990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11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31" i="61"/>
  <c r="M1032" i="61"/>
  <c r="M1033" i="61"/>
  <c r="M1034" i="61"/>
  <c r="M1035" i="61"/>
  <c r="M1036" i="61"/>
  <c r="M1037" i="61"/>
  <c r="M1038" i="61"/>
  <c r="M1042" i="61"/>
  <c r="M1043" i="61"/>
  <c r="M1044" i="61"/>
  <c r="M1045" i="61"/>
  <c r="M1046" i="61"/>
  <c r="M1047" i="61"/>
  <c r="M1048" i="61"/>
  <c r="M1049" i="61"/>
  <c r="M1050" i="61"/>
  <c r="M1051" i="61"/>
  <c r="M1055" i="61"/>
  <c r="M1056" i="61"/>
  <c r="M1057" i="61"/>
  <c r="M1058" i="61"/>
  <c r="M1062" i="61"/>
  <c r="M1063" i="61"/>
  <c r="M1064" i="61"/>
  <c r="L893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20" i="61"/>
  <c r="L921" i="61"/>
  <c r="L922" i="61"/>
  <c r="L923" i="61"/>
  <c r="L924" i="61"/>
  <c r="L925" i="61"/>
  <c r="L926" i="61"/>
  <c r="L927" i="61"/>
  <c r="L931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50" i="61"/>
  <c r="L951" i="61"/>
  <c r="L952" i="61"/>
  <c r="L953" i="61"/>
  <c r="L954" i="61"/>
  <c r="L955" i="61"/>
  <c r="L956" i="61"/>
  <c r="L957" i="61"/>
  <c r="L961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8" i="61"/>
  <c r="L979" i="61"/>
  <c r="L980" i="61"/>
  <c r="L981" i="61"/>
  <c r="L982" i="61"/>
  <c r="L983" i="61"/>
  <c r="L984" i="61"/>
  <c r="L985" i="61"/>
  <c r="L986" i="61"/>
  <c r="L990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AR108" i="30"/>
  <c r="L1011" i="61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31" i="61"/>
  <c r="L1032" i="61"/>
  <c r="L1033" i="61"/>
  <c r="L1034" i="61"/>
  <c r="L1035" i="61"/>
  <c r="L1036" i="61"/>
  <c r="L1037" i="61"/>
  <c r="L1038" i="61"/>
  <c r="L1042" i="61"/>
  <c r="L1043" i="61"/>
  <c r="L1044" i="61"/>
  <c r="L1045" i="61"/>
  <c r="L1046" i="61"/>
  <c r="L1047" i="61"/>
  <c r="L1048" i="61"/>
  <c r="L1049" i="61"/>
  <c r="L1050" i="61"/>
  <c r="L1051" i="61"/>
  <c r="L1055" i="61"/>
  <c r="L1056" i="61"/>
  <c r="L1057" i="61"/>
  <c r="L1058" i="61"/>
  <c r="L1062" i="61"/>
  <c r="L1063" i="61"/>
  <c r="L1064" i="61"/>
  <c r="K912" i="61"/>
  <c r="K969" i="61"/>
  <c r="K1005" i="61"/>
  <c r="K1023" i="61"/>
  <c r="K1043" i="61"/>
  <c r="K1063" i="61"/>
  <c r="M687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21" i="61"/>
  <c r="M722" i="61"/>
  <c r="M723" i="61"/>
  <c r="M724" i="61"/>
  <c r="M728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4" i="61"/>
  <c r="M745" i="61"/>
  <c r="M746" i="61"/>
  <c r="M747" i="61"/>
  <c r="M748" i="61"/>
  <c r="M749" i="61"/>
  <c r="M753" i="61"/>
  <c r="M754" i="61"/>
  <c r="M755" i="61"/>
  <c r="M756" i="61"/>
  <c r="M757" i="61"/>
  <c r="M758" i="61"/>
  <c r="M759" i="61"/>
  <c r="M760" i="61"/>
  <c r="M764" i="61"/>
  <c r="M765" i="61"/>
  <c r="M766" i="61"/>
  <c r="M770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90" i="61"/>
  <c r="M791" i="61"/>
  <c r="M792" i="61"/>
  <c r="M793" i="61"/>
  <c r="M794" i="61"/>
  <c r="M798" i="61"/>
  <c r="M799" i="61"/>
  <c r="M800" i="61"/>
  <c r="M801" i="61"/>
  <c r="M802" i="61"/>
  <c r="M803" i="61"/>
  <c r="M804" i="61"/>
  <c r="M805" i="61"/>
  <c r="M806" i="61"/>
  <c r="M810" i="61"/>
  <c r="M811" i="61"/>
  <c r="M812" i="61"/>
  <c r="M813" i="61"/>
  <c r="M814" i="61"/>
  <c r="M815" i="61"/>
  <c r="M816" i="61"/>
  <c r="M817" i="61"/>
  <c r="M818" i="61"/>
  <c r="M819" i="61"/>
  <c r="M823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5" i="61"/>
  <c r="M846" i="61"/>
  <c r="M847" i="61"/>
  <c r="M851" i="61"/>
  <c r="M852" i="61"/>
  <c r="M853" i="61"/>
  <c r="M857" i="61"/>
  <c r="M858" i="61"/>
  <c r="M859" i="61"/>
  <c r="M860" i="61"/>
  <c r="M864" i="61"/>
  <c r="M865" i="61"/>
  <c r="M866" i="61"/>
  <c r="M867" i="61"/>
  <c r="M868" i="61"/>
  <c r="M872" i="61"/>
  <c r="M873" i="61"/>
  <c r="M874" i="61"/>
  <c r="M875" i="61"/>
  <c r="M876" i="61"/>
  <c r="M877" i="61"/>
  <c r="M881" i="61"/>
  <c r="M882" i="61"/>
  <c r="M883" i="61"/>
  <c r="M884" i="61"/>
  <c r="M885" i="61"/>
  <c r="M886" i="61"/>
  <c r="M887" i="61"/>
  <c r="AL7" i="32"/>
  <c r="AL8" i="32"/>
  <c r="AL9" i="32"/>
  <c r="AL10" i="32"/>
  <c r="AL15" i="32"/>
  <c r="AL16" i="32"/>
  <c r="AL17" i="32"/>
  <c r="AL18" i="32"/>
  <c r="L687" i="61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21" i="61"/>
  <c r="L722" i="61"/>
  <c r="L723" i="61"/>
  <c r="L724" i="61"/>
  <c r="AL57" i="32"/>
  <c r="L728" i="61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AL71" i="32"/>
  <c r="L744" i="61"/>
  <c r="L745" i="61"/>
  <c r="L746" i="61"/>
  <c r="L747" i="61"/>
  <c r="L748" i="61"/>
  <c r="L749" i="61"/>
  <c r="L753" i="61"/>
  <c r="L754" i="61"/>
  <c r="L755" i="61"/>
  <c r="L756" i="61"/>
  <c r="L757" i="61"/>
  <c r="L758" i="61"/>
  <c r="L759" i="61"/>
  <c r="L760" i="61"/>
  <c r="AL87" i="32"/>
  <c r="L764" i="61"/>
  <c r="L765" i="61"/>
  <c r="L766" i="61"/>
  <c r="L770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90" i="61"/>
  <c r="L791" i="61"/>
  <c r="L792" i="61"/>
  <c r="L793" i="61"/>
  <c r="L794" i="61"/>
  <c r="L798" i="61"/>
  <c r="L799" i="61"/>
  <c r="L800" i="61"/>
  <c r="L801" i="61"/>
  <c r="L802" i="61"/>
  <c r="L803" i="61"/>
  <c r="L804" i="61"/>
  <c r="L805" i="61"/>
  <c r="L806" i="61"/>
  <c r="L810" i="61"/>
  <c r="L811" i="61"/>
  <c r="L812" i="61"/>
  <c r="L813" i="61"/>
  <c r="L814" i="61"/>
  <c r="L815" i="61"/>
  <c r="L816" i="61"/>
  <c r="L817" i="61"/>
  <c r="L818" i="61"/>
  <c r="L819" i="61"/>
  <c r="AL136" i="32"/>
  <c r="L823" i="61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5" i="61"/>
  <c r="L846" i="61"/>
  <c r="L847" i="61"/>
  <c r="AL160" i="32"/>
  <c r="L851" i="61"/>
  <c r="L852" i="61"/>
  <c r="L853" i="61"/>
  <c r="L857" i="61"/>
  <c r="L858" i="61"/>
  <c r="L859" i="61"/>
  <c r="L860" i="61"/>
  <c r="AL169" i="32"/>
  <c r="L864" i="61"/>
  <c r="L865" i="61"/>
  <c r="L866" i="61"/>
  <c r="L867" i="61"/>
  <c r="L868" i="61"/>
  <c r="AL175" i="32"/>
  <c r="L872" i="61"/>
  <c r="L873" i="61"/>
  <c r="L874" i="61"/>
  <c r="L875" i="61"/>
  <c r="L876" i="61"/>
  <c r="L877" i="61"/>
  <c r="L881" i="61"/>
  <c r="L882" i="61"/>
  <c r="L883" i="61"/>
  <c r="L884" i="61"/>
  <c r="L885" i="61"/>
  <c r="L886" i="61"/>
  <c r="L887" i="61"/>
  <c r="K701" i="61"/>
  <c r="K739" i="61"/>
  <c r="K877" i="61"/>
  <c r="K887" i="61"/>
  <c r="K834" i="61"/>
  <c r="K687" i="61"/>
  <c r="K688" i="61"/>
  <c r="K693" i="61"/>
  <c r="K694" i="61"/>
  <c r="K695" i="61"/>
  <c r="K696" i="61"/>
  <c r="K702" i="61"/>
  <c r="K703" i="61"/>
  <c r="K704" i="61"/>
  <c r="K709" i="61"/>
  <c r="K713" i="61"/>
  <c r="K714" i="61"/>
  <c r="K721" i="61"/>
  <c r="K722" i="61"/>
  <c r="K723" i="61"/>
  <c r="K724" i="61"/>
  <c r="K731" i="61"/>
  <c r="K732" i="61"/>
  <c r="K733" i="61"/>
  <c r="K734" i="61"/>
  <c r="K740" i="61"/>
  <c r="K744" i="61"/>
  <c r="K749" i="61"/>
  <c r="K753" i="61"/>
  <c r="K754" i="61"/>
  <c r="K759" i="61"/>
  <c r="K760" i="61"/>
  <c r="K764" i="61"/>
  <c r="K771" i="61"/>
  <c r="K772" i="61"/>
  <c r="K773" i="61"/>
  <c r="K774" i="61"/>
  <c r="K779" i="61"/>
  <c r="K780" i="61"/>
  <c r="K781" i="61"/>
  <c r="K782" i="61"/>
  <c r="K790" i="61"/>
  <c r="K791" i="61"/>
  <c r="K792" i="61"/>
  <c r="K799" i="61"/>
  <c r="K800" i="61"/>
  <c r="K801" i="61"/>
  <c r="K802" i="61"/>
  <c r="K810" i="61"/>
  <c r="K811" i="61"/>
  <c r="K812" i="61"/>
  <c r="K817" i="61"/>
  <c r="K818" i="61"/>
  <c r="K819" i="61"/>
  <c r="K827" i="61"/>
  <c r="K828" i="61"/>
  <c r="K829" i="61"/>
  <c r="K830" i="61"/>
  <c r="K835" i="61"/>
  <c r="K836" i="61"/>
  <c r="K837" i="61"/>
  <c r="K838" i="61"/>
  <c r="K845" i="61"/>
  <c r="K846" i="61"/>
  <c r="K847" i="61"/>
  <c r="K857" i="61"/>
  <c r="K858" i="61"/>
  <c r="K859" i="61"/>
  <c r="K860" i="61"/>
  <c r="K867" i="61"/>
  <c r="K868" i="61"/>
  <c r="K872" i="61"/>
  <c r="K881" i="61"/>
  <c r="K88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18" i="61"/>
  <c r="M619" i="61"/>
  <c r="M620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41" i="61"/>
  <c r="M642" i="61"/>
  <c r="M643" i="61"/>
  <c r="M644" i="61"/>
  <c r="M645" i="61"/>
  <c r="M649" i="61"/>
  <c r="M650" i="61"/>
  <c r="M651" i="61"/>
  <c r="M652" i="61"/>
  <c r="M656" i="61"/>
  <c r="M657" i="61"/>
  <c r="M661" i="61"/>
  <c r="M662" i="61"/>
  <c r="M663" i="61"/>
  <c r="M664" i="61"/>
  <c r="M665" i="61"/>
  <c r="M666" i="61"/>
  <c r="M670" i="61"/>
  <c r="M671" i="61"/>
  <c r="M672" i="61"/>
  <c r="M673" i="61"/>
  <c r="M674" i="61"/>
  <c r="M678" i="61"/>
  <c r="M679" i="61"/>
  <c r="M680" i="61"/>
  <c r="M681" i="61"/>
  <c r="AL5" i="34"/>
  <c r="AL7" i="34"/>
  <c r="AL11" i="34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AL29" i="34"/>
  <c r="L612" i="61"/>
  <c r="L613" i="61"/>
  <c r="L614" i="61"/>
  <c r="L615" i="61"/>
  <c r="L616" i="61"/>
  <c r="L617" i="61"/>
  <c r="L618" i="61"/>
  <c r="L619" i="61"/>
  <c r="L620" i="61"/>
  <c r="AL39" i="34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AL54" i="34"/>
  <c r="L641" i="61"/>
  <c r="L642" i="61"/>
  <c r="L643" i="61"/>
  <c r="L644" i="61"/>
  <c r="L645" i="61"/>
  <c r="AL60" i="34"/>
  <c r="L649" i="61"/>
  <c r="L650" i="61"/>
  <c r="L651" i="61"/>
  <c r="L652" i="61"/>
  <c r="L656" i="61"/>
  <c r="L657" i="61"/>
  <c r="AL68" i="34"/>
  <c r="L661" i="61"/>
  <c r="L662" i="61"/>
  <c r="L663" i="61"/>
  <c r="L664" i="61"/>
  <c r="L665" i="61"/>
  <c r="L666" i="61"/>
  <c r="AL75" i="34"/>
  <c r="L670" i="61"/>
  <c r="L671" i="61"/>
  <c r="L672" i="61"/>
  <c r="L673" i="61"/>
  <c r="L674" i="61"/>
  <c r="L678" i="61"/>
  <c r="L679" i="61"/>
  <c r="L681" i="61"/>
  <c r="K628" i="61"/>
  <c r="K593" i="61"/>
  <c r="K594" i="61"/>
  <c r="K599" i="61"/>
  <c r="K600" i="61"/>
  <c r="K601" i="61"/>
  <c r="K602" i="61"/>
  <c r="K607" i="61"/>
  <c r="K608" i="61"/>
  <c r="K612" i="61"/>
  <c r="K617" i="61"/>
  <c r="K618" i="61"/>
  <c r="K619" i="61"/>
  <c r="K620" i="61"/>
  <c r="K627" i="61"/>
  <c r="K629" i="61"/>
  <c r="K630" i="61"/>
  <c r="K631" i="61"/>
  <c r="K635" i="61"/>
  <c r="K636" i="61"/>
  <c r="K637" i="61"/>
  <c r="K641" i="61"/>
  <c r="K645" i="61"/>
  <c r="K649" i="61"/>
  <c r="K650" i="61"/>
  <c r="K651" i="61"/>
  <c r="K657" i="61"/>
  <c r="K661" i="61"/>
  <c r="K662" i="61"/>
  <c r="K663" i="61"/>
  <c r="K670" i="61"/>
  <c r="K671" i="61"/>
  <c r="K672" i="61"/>
  <c r="K673" i="61"/>
  <c r="K679" i="61"/>
  <c r="K680" i="61"/>
  <c r="K681" i="61"/>
  <c r="AR49" i="39"/>
  <c r="AR113" i="39"/>
  <c r="M436" i="61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7" i="61"/>
  <c r="M458" i="61"/>
  <c r="M459" i="61"/>
  <c r="M460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80" i="61"/>
  <c r="M481" i="61"/>
  <c r="M482" i="61"/>
  <c r="M483" i="61"/>
  <c r="M484" i="61"/>
  <c r="M485" i="61"/>
  <c r="M486" i="61"/>
  <c r="M487" i="61"/>
  <c r="M488" i="61"/>
  <c r="M492" i="61"/>
  <c r="M493" i="61"/>
  <c r="M494" i="61"/>
  <c r="M495" i="61"/>
  <c r="M496" i="61"/>
  <c r="M497" i="61"/>
  <c r="M498" i="61"/>
  <c r="M499" i="61"/>
  <c r="M500" i="61"/>
  <c r="M501" i="61"/>
  <c r="M502" i="61"/>
  <c r="M503" i="61"/>
  <c r="M507" i="61"/>
  <c r="M508" i="61"/>
  <c r="M509" i="61"/>
  <c r="M510" i="61"/>
  <c r="M514" i="61"/>
  <c r="M515" i="61"/>
  <c r="M516" i="61"/>
  <c r="M517" i="61"/>
  <c r="M518" i="61"/>
  <c r="M522" i="61"/>
  <c r="M523" i="61"/>
  <c r="M524" i="61"/>
  <c r="M525" i="61"/>
  <c r="M526" i="61"/>
  <c r="M527" i="61"/>
  <c r="M528" i="61"/>
  <c r="M529" i="61"/>
  <c r="M533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52" i="61"/>
  <c r="M553" i="61"/>
  <c r="M554" i="61"/>
  <c r="M555" i="61"/>
  <c r="M559" i="61"/>
  <c r="M560" i="61"/>
  <c r="M561" i="61"/>
  <c r="M562" i="61"/>
  <c r="M566" i="61"/>
  <c r="M567" i="61"/>
  <c r="M568" i="61"/>
  <c r="M569" i="61"/>
  <c r="M570" i="61"/>
  <c r="M574" i="61"/>
  <c r="M575" i="61"/>
  <c r="M576" i="61"/>
  <c r="M577" i="61"/>
  <c r="M578" i="61"/>
  <c r="M579" i="61"/>
  <c r="M580" i="61"/>
  <c r="M584" i="61"/>
  <c r="M585" i="61"/>
  <c r="M586" i="61"/>
  <c r="M587" i="61"/>
  <c r="L436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7" i="61"/>
  <c r="L458" i="61"/>
  <c r="L459" i="61"/>
  <c r="L460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AR42" i="39"/>
  <c r="L480" i="61"/>
  <c r="L481" i="61"/>
  <c r="L482" i="61"/>
  <c r="L483" i="61"/>
  <c r="L484" i="61"/>
  <c r="L485" i="61"/>
  <c r="L486" i="61"/>
  <c r="L487" i="61"/>
  <c r="L488" i="61"/>
  <c r="L492" i="61"/>
  <c r="L493" i="61"/>
  <c r="L494" i="61"/>
  <c r="L495" i="61"/>
  <c r="L496" i="61"/>
  <c r="L497" i="61"/>
  <c r="L498" i="61"/>
  <c r="L499" i="61"/>
  <c r="L500" i="61"/>
  <c r="L501" i="61"/>
  <c r="L502" i="61"/>
  <c r="L503" i="61"/>
  <c r="AR65" i="39"/>
  <c r="L507" i="61"/>
  <c r="L508" i="61"/>
  <c r="L509" i="61"/>
  <c r="L510" i="61"/>
  <c r="L514" i="61"/>
  <c r="L515" i="61"/>
  <c r="L516" i="61"/>
  <c r="L517" i="61"/>
  <c r="L518" i="61"/>
  <c r="L522" i="61"/>
  <c r="L523" i="61"/>
  <c r="L524" i="61"/>
  <c r="L525" i="61"/>
  <c r="L526" i="61"/>
  <c r="L527" i="61"/>
  <c r="L528" i="61"/>
  <c r="L529" i="61"/>
  <c r="L533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52" i="61"/>
  <c r="L553" i="61"/>
  <c r="L554" i="61"/>
  <c r="L555" i="61"/>
  <c r="L559" i="61"/>
  <c r="R559" i="61" s="1"/>
  <c r="L560" i="61"/>
  <c r="L561" i="61"/>
  <c r="L562" i="61"/>
  <c r="L566" i="61"/>
  <c r="L567" i="61"/>
  <c r="L568" i="61"/>
  <c r="L569" i="61"/>
  <c r="L570" i="61"/>
  <c r="L574" i="61"/>
  <c r="L575" i="61"/>
  <c r="L576" i="61"/>
  <c r="L577" i="61"/>
  <c r="L578" i="61"/>
  <c r="L579" i="61"/>
  <c r="L580" i="61"/>
  <c r="L584" i="61"/>
  <c r="L585" i="61"/>
  <c r="L586" i="61"/>
  <c r="L587" i="61"/>
  <c r="K447" i="61"/>
  <c r="K494" i="61"/>
  <c r="K495" i="61"/>
  <c r="K552" i="61"/>
  <c r="K574" i="61"/>
  <c r="K439" i="61"/>
  <c r="K467" i="61"/>
  <c r="K503" i="61"/>
  <c r="K515" i="61"/>
  <c r="K543" i="61"/>
  <c r="K585" i="61"/>
  <c r="K437" i="61"/>
  <c r="K438" i="61"/>
  <c r="K442" i="61"/>
  <c r="K443" i="61"/>
  <c r="K445" i="61"/>
  <c r="K446" i="61"/>
  <c r="K450" i="61"/>
  <c r="K451" i="61"/>
  <c r="K453" i="61"/>
  <c r="K460" i="61"/>
  <c r="K465" i="61"/>
  <c r="K470" i="61"/>
  <c r="K471" i="61"/>
  <c r="K473" i="61"/>
  <c r="K474" i="61"/>
  <c r="K480" i="61"/>
  <c r="K481" i="61"/>
  <c r="K483" i="61"/>
  <c r="K484" i="61"/>
  <c r="K488" i="61"/>
  <c r="K493" i="61"/>
  <c r="K498" i="61"/>
  <c r="K499" i="61"/>
  <c r="K501" i="61"/>
  <c r="K502" i="61"/>
  <c r="K508" i="61"/>
  <c r="K509" i="61"/>
  <c r="K514" i="61"/>
  <c r="K518" i="61"/>
  <c r="K523" i="61"/>
  <c r="K524" i="61"/>
  <c r="K525" i="61"/>
  <c r="K528" i="61"/>
  <c r="K529" i="61"/>
  <c r="K533" i="61"/>
  <c r="K534" i="61"/>
  <c r="K538" i="61"/>
  <c r="K539" i="61"/>
  <c r="K541" i="61"/>
  <c r="K546" i="61"/>
  <c r="K547" i="61"/>
  <c r="K559" i="61"/>
  <c r="K561" i="61"/>
  <c r="K562" i="61"/>
  <c r="K568" i="61"/>
  <c r="K569" i="61"/>
  <c r="K575" i="61"/>
  <c r="K578" i="61"/>
  <c r="K579" i="61"/>
  <c r="K584" i="61"/>
  <c r="AP3" i="39"/>
  <c r="Q414" i="61" l="1"/>
  <c r="K1013" i="61"/>
  <c r="K911" i="61"/>
  <c r="K1058" i="61"/>
  <c r="K1038" i="61"/>
  <c r="K1012" i="61"/>
  <c r="K994" i="61"/>
  <c r="K974" i="61"/>
  <c r="K910" i="61"/>
  <c r="K902" i="61"/>
  <c r="K1049" i="61"/>
  <c r="K1031" i="61"/>
  <c r="K1003" i="61"/>
  <c r="K985" i="61"/>
  <c r="K957" i="61"/>
  <c r="K931" i="61"/>
  <c r="K921" i="61"/>
  <c r="K895" i="61"/>
  <c r="K1048" i="61"/>
  <c r="K1020" i="61"/>
  <c r="K1002" i="61"/>
  <c r="K984" i="61"/>
  <c r="K966" i="61"/>
  <c r="K946" i="61"/>
  <c r="K938" i="61"/>
  <c r="K920" i="61"/>
  <c r="K894" i="61"/>
  <c r="K1021" i="61"/>
  <c r="K995" i="61"/>
  <c r="K967" i="61"/>
  <c r="K939" i="61"/>
  <c r="K903" i="61"/>
  <c r="K1026" i="61"/>
  <c r="K982" i="61"/>
  <c r="K944" i="61"/>
  <c r="K908" i="61"/>
  <c r="K105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36" i="61"/>
  <c r="K992" i="61"/>
  <c r="K954" i="61"/>
  <c r="K916" i="61"/>
  <c r="K1064" i="61"/>
  <c r="K1044" i="61"/>
  <c r="K1034" i="61"/>
  <c r="K1024" i="61"/>
  <c r="K1016" i="61"/>
  <c r="K1006" i="61"/>
  <c r="K998" i="61"/>
  <c r="K990" i="61"/>
  <c r="K980" i="61"/>
  <c r="K970" i="61"/>
  <c r="K962" i="61"/>
  <c r="K952" i="61"/>
  <c r="K942" i="61"/>
  <c r="K934" i="61"/>
  <c r="K924" i="61"/>
  <c r="K914" i="61"/>
  <c r="K906" i="61"/>
  <c r="K898" i="61"/>
  <c r="K1062" i="61"/>
  <c r="K1042" i="61"/>
  <c r="K1022" i="61"/>
  <c r="K1004" i="61"/>
  <c r="K986" i="61"/>
  <c r="K968" i="61"/>
  <c r="K896" i="61"/>
  <c r="AR64" i="30"/>
  <c r="K1056" i="61"/>
  <c r="K972" i="61"/>
  <c r="K936" i="61"/>
  <c r="K900" i="61"/>
  <c r="K1046" i="61"/>
  <c r="K1018" i="61"/>
  <c r="K1000" i="61"/>
  <c r="K964" i="61"/>
  <c r="K926" i="61"/>
  <c r="AR146" i="30"/>
  <c r="AL178" i="32"/>
  <c r="K866" i="61"/>
  <c r="K816" i="61"/>
  <c r="AL182" i="32"/>
  <c r="AL78" i="32"/>
  <c r="AL46" i="32"/>
  <c r="AL22" i="32"/>
  <c r="AL14" i="32"/>
  <c r="AL6" i="32"/>
  <c r="AL146" i="32"/>
  <c r="AL186" i="32"/>
  <c r="AL106" i="32"/>
  <c r="AL90" i="32"/>
  <c r="K883" i="61"/>
  <c r="K873" i="61"/>
  <c r="K851" i="61"/>
  <c r="K839" i="61"/>
  <c r="K831" i="61"/>
  <c r="K823" i="61"/>
  <c r="K813" i="61"/>
  <c r="K803" i="61"/>
  <c r="K793" i="61"/>
  <c r="K783" i="61"/>
  <c r="K775" i="61"/>
  <c r="K765" i="61"/>
  <c r="K755" i="61"/>
  <c r="K745" i="61"/>
  <c r="K735" i="61"/>
  <c r="K715" i="61"/>
  <c r="K705" i="61"/>
  <c r="K697" i="61"/>
  <c r="K689" i="61"/>
  <c r="AL58" i="32"/>
  <c r="AL170" i="32"/>
  <c r="AL82" i="32"/>
  <c r="AL154" i="32"/>
  <c r="AL74" i="32"/>
  <c r="K886" i="61"/>
  <c r="K826" i="61"/>
  <c r="K798" i="61"/>
  <c r="K778" i="61"/>
  <c r="K758" i="61"/>
  <c r="K738" i="61"/>
  <c r="K692" i="61"/>
  <c r="AL156" i="32"/>
  <c r="AL20" i="32"/>
  <c r="K885" i="61"/>
  <c r="K865" i="61"/>
  <c r="K841" i="61"/>
  <c r="K825" i="61"/>
  <c r="K805" i="61"/>
  <c r="K785" i="61"/>
  <c r="K757" i="61"/>
  <c r="K737" i="61"/>
  <c r="K717" i="61"/>
  <c r="K699" i="61"/>
  <c r="AL91" i="32"/>
  <c r="AL11" i="32"/>
  <c r="AL138" i="32"/>
  <c r="AL4" i="32"/>
  <c r="AL122" i="32"/>
  <c r="AL42" i="32"/>
  <c r="K876" i="61"/>
  <c r="K806" i="61"/>
  <c r="K786" i="61"/>
  <c r="K770" i="61"/>
  <c r="K748" i="61"/>
  <c r="K730" i="61"/>
  <c r="K708" i="61"/>
  <c r="K700" i="61"/>
  <c r="AL164" i="32"/>
  <c r="AL52" i="32"/>
  <c r="AL12" i="32"/>
  <c r="K875" i="61"/>
  <c r="K853" i="61"/>
  <c r="K833" i="61"/>
  <c r="K815" i="61"/>
  <c r="K777" i="61"/>
  <c r="K747" i="61"/>
  <c r="K729" i="61"/>
  <c r="K707" i="61"/>
  <c r="K691" i="61"/>
  <c r="AL115" i="32"/>
  <c r="AL19" i="32"/>
  <c r="AL50" i="32"/>
  <c r="AL114" i="32"/>
  <c r="AL26" i="32"/>
  <c r="AL6" i="34"/>
  <c r="AL12" i="34"/>
  <c r="AL35" i="34"/>
  <c r="AL10" i="34"/>
  <c r="AL4" i="34"/>
  <c r="AL81" i="34"/>
  <c r="AL65" i="34"/>
  <c r="AL9" i="34"/>
  <c r="K613" i="61"/>
  <c r="K603" i="61"/>
  <c r="K595" i="61"/>
  <c r="AL67" i="34"/>
  <c r="AL27" i="34"/>
  <c r="AL83" i="34"/>
  <c r="K665" i="61"/>
  <c r="K643" i="61"/>
  <c r="K633" i="61"/>
  <c r="K625" i="61"/>
  <c r="K615" i="61"/>
  <c r="K605" i="61"/>
  <c r="K597" i="61"/>
  <c r="AL8" i="34"/>
  <c r="AL51" i="34"/>
  <c r="AL19" i="34"/>
  <c r="AL59" i="34"/>
  <c r="K674" i="61"/>
  <c r="K664" i="61"/>
  <c r="K652" i="61"/>
  <c r="K642" i="61"/>
  <c r="K632" i="61"/>
  <c r="K624" i="61"/>
  <c r="K614" i="61"/>
  <c r="K604" i="61"/>
  <c r="K596" i="61"/>
  <c r="K678" i="61"/>
  <c r="K666" i="61"/>
  <c r="K656" i="61"/>
  <c r="K644" i="61"/>
  <c r="K634" i="61"/>
  <c r="K626" i="61"/>
  <c r="K616" i="61"/>
  <c r="K606" i="61"/>
  <c r="K598" i="61"/>
  <c r="AL43" i="34"/>
  <c r="AR26" i="39"/>
  <c r="AR89" i="39"/>
  <c r="K542" i="61"/>
  <c r="K466" i="61"/>
  <c r="AR73" i="39"/>
  <c r="AR9" i="39"/>
  <c r="AR90" i="39"/>
  <c r="AR112" i="39"/>
  <c r="AR25" i="39"/>
  <c r="K553" i="61"/>
  <c r="K535" i="61"/>
  <c r="K485" i="61"/>
  <c r="K475" i="61"/>
  <c r="K457" i="61"/>
  <c r="AR130" i="39"/>
  <c r="AR66" i="39"/>
  <c r="AR129" i="39"/>
  <c r="AR121" i="39"/>
  <c r="AR57" i="39"/>
  <c r="AR114" i="39"/>
  <c r="AR50" i="39"/>
  <c r="AR72" i="39"/>
  <c r="AR8" i="39"/>
  <c r="K587" i="61"/>
  <c r="K567" i="61"/>
  <c r="K545" i="61"/>
  <c r="K527" i="61"/>
  <c r="K497" i="61"/>
  <c r="K459" i="61"/>
  <c r="K441" i="61"/>
  <c r="AR126" i="39"/>
  <c r="AR102" i="39"/>
  <c r="AR98" i="39"/>
  <c r="AR80" i="39"/>
  <c r="AR34" i="39"/>
  <c r="AR16" i="39"/>
  <c r="AR23" i="39"/>
  <c r="AR120" i="39"/>
  <c r="AR97" i="39"/>
  <c r="AR74" i="39"/>
  <c r="AR56" i="39"/>
  <c r="AR33" i="39"/>
  <c r="AR10" i="39"/>
  <c r="AR96" i="39"/>
  <c r="AR32" i="39"/>
  <c r="K555" i="61"/>
  <c r="K517" i="61"/>
  <c r="K487" i="61"/>
  <c r="K449" i="61"/>
  <c r="AR118" i="39"/>
  <c r="AR70" i="39"/>
  <c r="K586" i="61"/>
  <c r="K576" i="61"/>
  <c r="K554" i="61"/>
  <c r="K536" i="61"/>
  <c r="K516" i="61"/>
  <c r="K496" i="61"/>
  <c r="K476" i="61"/>
  <c r="K458" i="61"/>
  <c r="K440" i="61"/>
  <c r="AR85" i="39"/>
  <c r="AR106" i="39"/>
  <c r="AR88" i="39"/>
  <c r="AR24" i="39"/>
  <c r="AR76" i="39"/>
  <c r="AR52" i="39"/>
  <c r="AR28" i="39"/>
  <c r="AR128" i="39"/>
  <c r="AR105" i="39"/>
  <c r="AR82" i="39"/>
  <c r="AR64" i="39"/>
  <c r="AR41" i="39"/>
  <c r="AR18" i="39"/>
  <c r="K577" i="61"/>
  <c r="K537" i="61"/>
  <c r="K507" i="61"/>
  <c r="K469" i="61"/>
  <c r="AR48" i="39"/>
  <c r="K566" i="61"/>
  <c r="K544" i="61"/>
  <c r="K526" i="61"/>
  <c r="K486" i="61"/>
  <c r="K468" i="61"/>
  <c r="K448" i="61"/>
  <c r="K580" i="61"/>
  <c r="K570" i="61"/>
  <c r="K560" i="61"/>
  <c r="K548" i="61"/>
  <c r="K540" i="61"/>
  <c r="K522" i="61"/>
  <c r="K510" i="61"/>
  <c r="K500" i="61"/>
  <c r="K492" i="61"/>
  <c r="K482" i="61"/>
  <c r="K472" i="61"/>
  <c r="K464" i="61"/>
  <c r="K452" i="61"/>
  <c r="K444" i="61"/>
  <c r="K436" i="61"/>
  <c r="AR107" i="39"/>
  <c r="AR122" i="39"/>
  <c r="AR104" i="39"/>
  <c r="AR81" i="39"/>
  <c r="AR58" i="39"/>
  <c r="AR40" i="39"/>
  <c r="AR17" i="39"/>
  <c r="K1057" i="61"/>
  <c r="K1047" i="61"/>
  <c r="K1037" i="61"/>
  <c r="K1027" i="61"/>
  <c r="K1019" i="61"/>
  <c r="K1011" i="61"/>
  <c r="K1001" i="61"/>
  <c r="K993" i="61"/>
  <c r="K983" i="61"/>
  <c r="K973" i="61"/>
  <c r="K965" i="61"/>
  <c r="K955" i="61"/>
  <c r="K945" i="61"/>
  <c r="K937" i="61"/>
  <c r="K927" i="61"/>
  <c r="K909" i="61"/>
  <c r="K901" i="61"/>
  <c r="K893" i="61"/>
  <c r="AR29" i="30"/>
  <c r="AR128" i="30"/>
  <c r="AR82" i="30"/>
  <c r="K1051" i="61"/>
  <c r="K1033" i="61"/>
  <c r="K1015" i="61"/>
  <c r="K997" i="61"/>
  <c r="K979" i="61"/>
  <c r="K961" i="61"/>
  <c r="AR89" i="30"/>
  <c r="AR18" i="30"/>
  <c r="K1050" i="61"/>
  <c r="K1032" i="61"/>
  <c r="K1014" i="61"/>
  <c r="K996" i="61"/>
  <c r="K978" i="61"/>
  <c r="K950" i="61"/>
  <c r="K940" i="61"/>
  <c r="K932" i="61"/>
  <c r="K922" i="61"/>
  <c r="K904" i="61"/>
  <c r="AR145" i="30"/>
  <c r="AR122" i="30"/>
  <c r="AR104" i="30"/>
  <c r="AR81" i="30"/>
  <c r="AR58" i="30"/>
  <c r="AR40" i="30"/>
  <c r="AR17" i="30"/>
  <c r="K951" i="61"/>
  <c r="K941" i="61"/>
  <c r="K933" i="61"/>
  <c r="K923" i="61"/>
  <c r="K913" i="61"/>
  <c r="K905" i="61"/>
  <c r="K897" i="61"/>
  <c r="AR151" i="30"/>
  <c r="AR135" i="30"/>
  <c r="AR79" i="30"/>
  <c r="AR55" i="30"/>
  <c r="AR144" i="30"/>
  <c r="AR121" i="30"/>
  <c r="AR98" i="30"/>
  <c r="AR80" i="30"/>
  <c r="AR57" i="30"/>
  <c r="AR34" i="30"/>
  <c r="AR16" i="30"/>
  <c r="AR105" i="30"/>
  <c r="AR41" i="30"/>
  <c r="AR138" i="30"/>
  <c r="AR120" i="30"/>
  <c r="AR97" i="30"/>
  <c r="AR56" i="30"/>
  <c r="AR33" i="30"/>
  <c r="AR10" i="30"/>
  <c r="AR137" i="30"/>
  <c r="AR114" i="30"/>
  <c r="AR96" i="30"/>
  <c r="AR73" i="30"/>
  <c r="AR50" i="30"/>
  <c r="AR32" i="30"/>
  <c r="AR9" i="30"/>
  <c r="AR74" i="30"/>
  <c r="AR126" i="30"/>
  <c r="AR38" i="30"/>
  <c r="AR154" i="30"/>
  <c r="AR136" i="30"/>
  <c r="AR113" i="30"/>
  <c r="AR90" i="30"/>
  <c r="AR72" i="30"/>
  <c r="AR49" i="30"/>
  <c r="AR26" i="30"/>
  <c r="AR8" i="30"/>
  <c r="AR153" i="30"/>
  <c r="AR130" i="30"/>
  <c r="AR112" i="30"/>
  <c r="AR66" i="30"/>
  <c r="AR48" i="30"/>
  <c r="AR25" i="30"/>
  <c r="AR152" i="30"/>
  <c r="AR129" i="30"/>
  <c r="AR106" i="30"/>
  <c r="AR88" i="30"/>
  <c r="AR65" i="30"/>
  <c r="AR42" i="30"/>
  <c r="AR24" i="30"/>
  <c r="R1058" i="61"/>
  <c r="Q1058" i="61"/>
  <c r="AR143" i="30"/>
  <c r="AR127" i="30"/>
  <c r="AR119" i="30"/>
  <c r="AR111" i="30"/>
  <c r="AR103" i="30"/>
  <c r="AR95" i="30"/>
  <c r="AR87" i="30"/>
  <c r="AR71" i="30"/>
  <c r="AR63" i="30"/>
  <c r="AR47" i="30"/>
  <c r="AR39" i="30"/>
  <c r="AR31" i="30"/>
  <c r="AR23" i="30"/>
  <c r="AR15" i="30"/>
  <c r="AR7" i="30"/>
  <c r="AR150" i="30"/>
  <c r="AR142" i="30"/>
  <c r="AR134" i="30"/>
  <c r="AR118" i="30"/>
  <c r="AR110" i="30"/>
  <c r="AR102" i="30"/>
  <c r="AR94" i="30"/>
  <c r="AR86" i="30"/>
  <c r="AR78" i="30"/>
  <c r="AR70" i="30"/>
  <c r="AR62" i="30"/>
  <c r="AR54" i="30"/>
  <c r="AR46" i="30"/>
  <c r="AR30" i="30"/>
  <c r="AR22" i="30"/>
  <c r="AR14" i="30"/>
  <c r="AR6" i="30"/>
  <c r="AR149" i="30"/>
  <c r="AR133" i="30"/>
  <c r="AR117" i="30"/>
  <c r="AR101" i="30"/>
  <c r="AR85" i="30"/>
  <c r="AR69" i="30"/>
  <c r="AR37" i="30"/>
  <c r="AR148" i="30"/>
  <c r="AR140" i="30"/>
  <c r="AR132" i="30"/>
  <c r="AR124" i="30"/>
  <c r="AR116" i="30"/>
  <c r="AR100" i="30"/>
  <c r="AR92" i="30"/>
  <c r="AR84" i="30"/>
  <c r="AR76" i="30"/>
  <c r="AR68" i="30"/>
  <c r="AR60" i="30"/>
  <c r="AR52" i="30"/>
  <c r="AR44" i="30"/>
  <c r="AR36" i="30"/>
  <c r="AR28" i="30"/>
  <c r="AR20" i="30"/>
  <c r="AR12" i="30"/>
  <c r="AR141" i="30"/>
  <c r="AR125" i="30"/>
  <c r="AR109" i="30"/>
  <c r="AR93" i="30"/>
  <c r="AR77" i="30"/>
  <c r="AR61" i="30"/>
  <c r="AR53" i="30"/>
  <c r="AR45" i="30"/>
  <c r="AR21" i="30"/>
  <c r="AR13" i="30"/>
  <c r="AR5" i="30"/>
  <c r="K956" i="61"/>
  <c r="AR147" i="30"/>
  <c r="AR139" i="30"/>
  <c r="AR131" i="30"/>
  <c r="AR123" i="30"/>
  <c r="AR115" i="30"/>
  <c r="AR107" i="30"/>
  <c r="AR99" i="30"/>
  <c r="AR91" i="30"/>
  <c r="AR83" i="30"/>
  <c r="AR75" i="30"/>
  <c r="AR67" i="30"/>
  <c r="AR59" i="30"/>
  <c r="AR51" i="30"/>
  <c r="AR43" i="30"/>
  <c r="AR35" i="30"/>
  <c r="AR27" i="30"/>
  <c r="AR19" i="30"/>
  <c r="AR11" i="30"/>
  <c r="AL129" i="32"/>
  <c r="AL33" i="32"/>
  <c r="AL185" i="32"/>
  <c r="AL25" i="32"/>
  <c r="AL125" i="32"/>
  <c r="AL109" i="32"/>
  <c r="AL21" i="32"/>
  <c r="AL13" i="32"/>
  <c r="AL5" i="32"/>
  <c r="AL177" i="32"/>
  <c r="AL145" i="32"/>
  <c r="AL113" i="32"/>
  <c r="AL81" i="32"/>
  <c r="AL49" i="32"/>
  <c r="AL97" i="32"/>
  <c r="AL153" i="32"/>
  <c r="AL137" i="32"/>
  <c r="AL105" i="32"/>
  <c r="AL73" i="32"/>
  <c r="AL41" i="32"/>
  <c r="AL161" i="32"/>
  <c r="AL65" i="32"/>
  <c r="AL121" i="32"/>
  <c r="AL89" i="32"/>
  <c r="K884" i="61"/>
  <c r="K874" i="61"/>
  <c r="K86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28" i="61"/>
  <c r="K716" i="61"/>
  <c r="K706" i="61"/>
  <c r="K698" i="61"/>
  <c r="K690" i="61"/>
  <c r="AL162" i="32"/>
  <c r="AL130" i="32"/>
  <c r="AL98" i="32"/>
  <c r="AL66" i="32"/>
  <c r="AL34" i="32"/>
  <c r="AL176" i="32"/>
  <c r="AL152" i="32"/>
  <c r="AL128" i="32"/>
  <c r="AL104" i="32"/>
  <c r="AL88" i="32"/>
  <c r="AL64" i="32"/>
  <c r="AL48" i="32"/>
  <c r="AL40" i="32"/>
  <c r="AL32" i="32"/>
  <c r="AL183" i="32"/>
  <c r="AL167" i="32"/>
  <c r="AL159" i="32"/>
  <c r="AL151" i="32"/>
  <c r="AL143" i="32"/>
  <c r="AL135" i="32"/>
  <c r="AL127" i="32"/>
  <c r="AL119" i="32"/>
  <c r="AL111" i="32"/>
  <c r="AL103" i="32"/>
  <c r="AL95" i="32"/>
  <c r="AL79" i="32"/>
  <c r="AL63" i="32"/>
  <c r="AL55" i="32"/>
  <c r="AL47" i="32"/>
  <c r="AL39" i="32"/>
  <c r="AL31" i="32"/>
  <c r="AL23" i="32"/>
  <c r="AL174" i="32"/>
  <c r="AL166" i="32"/>
  <c r="AL158" i="32"/>
  <c r="AL150" i="32"/>
  <c r="AL142" i="32"/>
  <c r="AL134" i="32"/>
  <c r="AL126" i="32"/>
  <c r="AL118" i="32"/>
  <c r="AL110" i="32"/>
  <c r="AL102" i="32"/>
  <c r="AL94" i="32"/>
  <c r="AL86" i="32"/>
  <c r="AL70" i="32"/>
  <c r="AL62" i="32"/>
  <c r="AL54" i="32"/>
  <c r="AL38" i="32"/>
  <c r="AL30" i="32"/>
  <c r="AL168" i="32"/>
  <c r="AL144" i="32"/>
  <c r="AL120" i="32"/>
  <c r="AL96" i="32"/>
  <c r="AL72" i="32"/>
  <c r="AL181" i="32"/>
  <c r="AL165" i="32"/>
  <c r="AL141" i="32"/>
  <c r="AL93" i="32"/>
  <c r="AL77" i="32"/>
  <c r="AL61" i="32"/>
  <c r="AL45" i="32"/>
  <c r="AL188" i="32"/>
  <c r="AL180" i="32"/>
  <c r="AL172" i="32"/>
  <c r="AL148" i="32"/>
  <c r="AL140" i="32"/>
  <c r="AL132" i="32"/>
  <c r="AL124" i="32"/>
  <c r="AL116" i="32"/>
  <c r="AL108" i="32"/>
  <c r="AL100" i="32"/>
  <c r="AL92" i="32"/>
  <c r="AL84" i="32"/>
  <c r="AL76" i="32"/>
  <c r="AL68" i="32"/>
  <c r="AL60" i="32"/>
  <c r="AL44" i="32"/>
  <c r="AL36" i="32"/>
  <c r="AL28" i="32"/>
  <c r="AL184" i="32"/>
  <c r="AL112" i="32"/>
  <c r="AL80" i="32"/>
  <c r="AL56" i="32"/>
  <c r="AL24" i="32"/>
  <c r="AL189" i="32"/>
  <c r="AL173" i="32"/>
  <c r="AL157" i="32"/>
  <c r="AL149" i="32"/>
  <c r="AL133" i="32"/>
  <c r="AL117" i="32"/>
  <c r="AL101" i="32"/>
  <c r="AL85" i="32"/>
  <c r="AL69" i="32"/>
  <c r="AL53" i="32"/>
  <c r="AL37" i="32"/>
  <c r="AL29" i="32"/>
  <c r="AL187" i="32"/>
  <c r="AL179" i="32"/>
  <c r="AL171" i="32"/>
  <c r="AL163" i="32"/>
  <c r="AL155" i="32"/>
  <c r="AL147" i="32"/>
  <c r="AL139" i="32"/>
  <c r="AL131" i="32"/>
  <c r="AL123" i="32"/>
  <c r="AL107" i="32"/>
  <c r="AL99" i="32"/>
  <c r="AL83" i="32"/>
  <c r="AL75" i="32"/>
  <c r="AL67" i="32"/>
  <c r="AL59" i="32"/>
  <c r="AL51" i="32"/>
  <c r="AL43" i="32"/>
  <c r="AL35" i="32"/>
  <c r="AL27" i="32"/>
  <c r="AL82" i="34"/>
  <c r="AL74" i="34"/>
  <c r="AL66" i="34"/>
  <c r="AL58" i="34"/>
  <c r="AL50" i="34"/>
  <c r="AL42" i="34"/>
  <c r="AL34" i="34"/>
  <c r="AL26" i="34"/>
  <c r="AL18" i="34"/>
  <c r="AL73" i="34"/>
  <c r="AL57" i="34"/>
  <c r="AL49" i="34"/>
  <c r="AL41" i="34"/>
  <c r="AL33" i="34"/>
  <c r="AL25" i="34"/>
  <c r="AL17" i="34"/>
  <c r="L680" i="61"/>
  <c r="AL84" i="34"/>
  <c r="AL80" i="34"/>
  <c r="AL72" i="34"/>
  <c r="AL64" i="34"/>
  <c r="AL56" i="34"/>
  <c r="AL48" i="34"/>
  <c r="AL40" i="34"/>
  <c r="AL32" i="34"/>
  <c r="AL24" i="34"/>
  <c r="AL16" i="34"/>
  <c r="AL79" i="34"/>
  <c r="AL71" i="34"/>
  <c r="AL63" i="34"/>
  <c r="AL55" i="34"/>
  <c r="AL47" i="34"/>
  <c r="AL31" i="34"/>
  <c r="AL23" i="34"/>
  <c r="AL15" i="34"/>
  <c r="AL78" i="34"/>
  <c r="AL70" i="34"/>
  <c r="AL62" i="34"/>
  <c r="AL46" i="34"/>
  <c r="AL38" i="34"/>
  <c r="AL30" i="34"/>
  <c r="AL22" i="34"/>
  <c r="AL77" i="34"/>
  <c r="AL69" i="34"/>
  <c r="AL61" i="34"/>
  <c r="AL53" i="34"/>
  <c r="AL45" i="34"/>
  <c r="AL37" i="34"/>
  <c r="AL21" i="34"/>
  <c r="AL13" i="34"/>
  <c r="AL14" i="34"/>
  <c r="AL76" i="34"/>
  <c r="AL52" i="34"/>
  <c r="AL44" i="34"/>
  <c r="AL36" i="34"/>
  <c r="AL28" i="34"/>
  <c r="AL20" i="34"/>
  <c r="AQ3" i="39"/>
  <c r="AR127" i="39"/>
  <c r="AR119" i="39"/>
  <c r="AR111" i="39"/>
  <c r="AR103" i="39"/>
  <c r="AR95" i="39"/>
  <c r="AR87" i="39"/>
  <c r="AR79" i="39"/>
  <c r="AR71" i="39"/>
  <c r="AR63" i="39"/>
  <c r="AR55" i="39"/>
  <c r="AR47" i="39"/>
  <c r="AR39" i="39"/>
  <c r="AR31" i="39"/>
  <c r="AR15" i="39"/>
  <c r="AR7" i="39"/>
  <c r="AR110" i="39"/>
  <c r="AR94" i="39"/>
  <c r="AR86" i="39"/>
  <c r="AR78" i="39"/>
  <c r="AR62" i="39"/>
  <c r="AR54" i="39"/>
  <c r="AR46" i="39"/>
  <c r="AR38" i="39"/>
  <c r="AR30" i="39"/>
  <c r="AR22" i="39"/>
  <c r="AR14" i="39"/>
  <c r="AR6" i="39"/>
  <c r="AR117" i="39"/>
  <c r="AR101" i="39"/>
  <c r="AR69" i="39"/>
  <c r="AR53" i="39"/>
  <c r="AR37" i="39"/>
  <c r="AR13" i="39"/>
  <c r="AR124" i="39"/>
  <c r="AR116" i="39"/>
  <c r="AR108" i="39"/>
  <c r="AR100" i="39"/>
  <c r="AR92" i="39"/>
  <c r="AR84" i="39"/>
  <c r="AR68" i="39"/>
  <c r="AR60" i="39"/>
  <c r="AR44" i="39"/>
  <c r="AR36" i="39"/>
  <c r="AR20" i="39"/>
  <c r="AR12" i="39"/>
  <c r="AR125" i="39"/>
  <c r="AR109" i="39"/>
  <c r="AR93" i="39"/>
  <c r="AR77" i="39"/>
  <c r="AR61" i="39"/>
  <c r="AR45" i="39"/>
  <c r="AR29" i="39"/>
  <c r="AR21" i="39"/>
  <c r="AR5" i="39"/>
  <c r="AR123" i="39"/>
  <c r="AR115" i="39"/>
  <c r="AR99" i="39"/>
  <c r="AR91" i="39"/>
  <c r="AR83" i="39"/>
  <c r="AR75" i="39"/>
  <c r="AR67" i="39"/>
  <c r="AR59" i="39"/>
  <c r="AR51" i="39"/>
  <c r="AR43" i="39"/>
  <c r="AR35" i="39"/>
  <c r="AR27" i="39"/>
  <c r="AR19" i="39"/>
  <c r="AR11" i="39"/>
  <c r="AE3" i="15"/>
  <c r="J6" i="61"/>
  <c r="J20" i="61" s="1"/>
  <c r="K6" i="61"/>
  <c r="K20" i="61" s="1"/>
  <c r="AO3" i="39" l="1"/>
  <c r="AN3" i="19"/>
  <c r="H1065" i="61"/>
  <c r="H1059" i="61"/>
  <c r="H1052" i="61"/>
  <c r="H1039" i="61"/>
  <c r="H1028" i="61"/>
  <c r="H1008" i="61"/>
  <c r="H987" i="61"/>
  <c r="H975" i="61"/>
  <c r="H958" i="61"/>
  <c r="H947" i="61"/>
  <c r="H928" i="61"/>
  <c r="H917" i="61"/>
  <c r="H888" i="61"/>
  <c r="H878" i="61"/>
  <c r="H869" i="61"/>
  <c r="H861" i="61"/>
  <c r="H854" i="61"/>
  <c r="H848" i="61"/>
  <c r="H842" i="61"/>
  <c r="H820" i="61"/>
  <c r="H807" i="61"/>
  <c r="H795" i="61"/>
  <c r="H787" i="61"/>
  <c r="H767" i="61"/>
  <c r="H761" i="61"/>
  <c r="H750" i="61"/>
  <c r="H741" i="61"/>
  <c r="H725" i="61"/>
  <c r="H718" i="61"/>
  <c r="H710" i="61"/>
  <c r="H682" i="61"/>
  <c r="H675" i="61"/>
  <c r="H667" i="61"/>
  <c r="H658" i="61"/>
  <c r="H653" i="61"/>
  <c r="H646" i="61"/>
  <c r="H638" i="61"/>
  <c r="H621" i="61"/>
  <c r="H609" i="61"/>
  <c r="H588" i="61"/>
  <c r="H581" i="61"/>
  <c r="H571" i="61"/>
  <c r="H563" i="61"/>
  <c r="H556" i="61"/>
  <c r="H549" i="61"/>
  <c r="H530" i="61"/>
  <c r="H519" i="61"/>
  <c r="H511" i="61"/>
  <c r="H504" i="61"/>
  <c r="H489" i="61"/>
  <c r="H477" i="61"/>
  <c r="H461" i="61"/>
  <c r="H454" i="61"/>
  <c r="H431" i="61"/>
  <c r="H409" i="61"/>
  <c r="H398" i="61"/>
  <c r="H392" i="61"/>
  <c r="H385" i="61"/>
  <c r="H370" i="61"/>
  <c r="H359" i="61"/>
  <c r="H337" i="61"/>
  <c r="H320" i="61"/>
  <c r="H308" i="61"/>
  <c r="H294" i="61"/>
  <c r="H288" i="61"/>
  <c r="H280" i="61"/>
  <c r="H253" i="61"/>
  <c r="H264" i="61" s="1"/>
  <c r="H222" i="61"/>
  <c r="H209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89" i="61" l="1"/>
  <c r="H683" i="61"/>
  <c r="H82" i="61"/>
  <c r="H889" i="61"/>
  <c r="H179" i="61"/>
  <c r="H432" i="61"/>
  <c r="H1066" i="61"/>
  <c r="H1068" i="61" l="1"/>
  <c r="J421" i="61" l="1"/>
  <c r="J422" i="61"/>
  <c r="J423" i="61"/>
  <c r="J424" i="61"/>
  <c r="J387" i="61"/>
  <c r="J392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R4" i="30"/>
  <c r="J82" i="61" l="1"/>
  <c r="AR4" i="39"/>
  <c r="AG11" i="15" l="1"/>
  <c r="AG27" i="15"/>
  <c r="AG43" i="15"/>
  <c r="AG59" i="15"/>
  <c r="AG75" i="15"/>
  <c r="AG24" i="15"/>
  <c r="AG36" i="15"/>
  <c r="AG50" i="15"/>
  <c r="AG67" i="15"/>
  <c r="AG80" i="15"/>
  <c r="AG71" i="15" l="1"/>
  <c r="AG55" i="15"/>
  <c r="AG39" i="15"/>
  <c r="AG23" i="15"/>
  <c r="AG7" i="15"/>
  <c r="AG83" i="15"/>
  <c r="AG51" i="15"/>
  <c r="AG35" i="15"/>
  <c r="AG19" i="15"/>
  <c r="AG79" i="15"/>
  <c r="AG63" i="15"/>
  <c r="AG47" i="15"/>
  <c r="AG31" i="15"/>
  <c r="AG15" i="15"/>
  <c r="AG86" i="15"/>
  <c r="AG82" i="15"/>
  <c r="AG78" i="15"/>
  <c r="AG74" i="15"/>
  <c r="AG70" i="15"/>
  <c r="AG66" i="15"/>
  <c r="AG62" i="15"/>
  <c r="AG58" i="15"/>
  <c r="AG54" i="15"/>
  <c r="AG46" i="15"/>
  <c r="AG42" i="15"/>
  <c r="AG38" i="15"/>
  <c r="AG34" i="15"/>
  <c r="AG30" i="15"/>
  <c r="AG26" i="15"/>
  <c r="AG22" i="15"/>
  <c r="AG18" i="15"/>
  <c r="AG14" i="15"/>
  <c r="AG10" i="15"/>
  <c r="AG6" i="15"/>
  <c r="AG85" i="15"/>
  <c r="AG81" i="15"/>
  <c r="AG77" i="15"/>
  <c r="AG73" i="15"/>
  <c r="AG69" i="15"/>
  <c r="AG65" i="15"/>
  <c r="AG61" i="15"/>
  <c r="AG57" i="15"/>
  <c r="AG53" i="15"/>
  <c r="AG49" i="15"/>
  <c r="AG45" i="15"/>
  <c r="AG41" i="15"/>
  <c r="AG37" i="15"/>
  <c r="AG33" i="15"/>
  <c r="AG29" i="15"/>
  <c r="AG25" i="15"/>
  <c r="AG21" i="15"/>
  <c r="AG17" i="15"/>
  <c r="AG13" i="15"/>
  <c r="AG9" i="15"/>
  <c r="AG5" i="15"/>
  <c r="AG84" i="15"/>
  <c r="AG76" i="15"/>
  <c r="AG72" i="15"/>
  <c r="AG68" i="15"/>
  <c r="AG64" i="15"/>
  <c r="AG60" i="15"/>
  <c r="AG56" i="15"/>
  <c r="AG52" i="15"/>
  <c r="AG48" i="15"/>
  <c r="AG44" i="15"/>
  <c r="AG40" i="15"/>
  <c r="AG32" i="15"/>
  <c r="AG28" i="15"/>
  <c r="AG20" i="15"/>
  <c r="AG16" i="15"/>
  <c r="AG12" i="15"/>
  <c r="AG8" i="15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G3" i="15"/>
  <c r="K22" i="61"/>
  <c r="K34" i="61" s="1"/>
  <c r="K74" i="61"/>
  <c r="K36" i="61"/>
  <c r="K47" i="61" s="1"/>
  <c r="K49" i="61"/>
  <c r="K52" i="61" s="1"/>
  <c r="M22" i="61"/>
  <c r="M34" i="61" s="1"/>
  <c r="K82" i="61" l="1"/>
  <c r="J583" i="61" l="1"/>
  <c r="J588" i="61" s="1"/>
  <c r="J573" i="61"/>
  <c r="J581" i="61" s="1"/>
  <c r="J565" i="61"/>
  <c r="J571" i="61" s="1"/>
  <c r="J558" i="61"/>
  <c r="J563" i="61" s="1"/>
  <c r="J551" i="61"/>
  <c r="J556" i="61" s="1"/>
  <c r="J532" i="61"/>
  <c r="J549" i="61" s="1"/>
  <c r="J521" i="61"/>
  <c r="J530" i="61" s="1"/>
  <c r="J513" i="61"/>
  <c r="J519" i="61" s="1"/>
  <c r="J506" i="61"/>
  <c r="J511" i="61" s="1"/>
  <c r="J491" i="61"/>
  <c r="J504" i="61" s="1"/>
  <c r="J479" i="61"/>
  <c r="J489" i="61" s="1"/>
  <c r="J463" i="61"/>
  <c r="J477" i="61" s="1"/>
  <c r="J456" i="61"/>
  <c r="J461" i="61" s="1"/>
  <c r="J435" i="61"/>
  <c r="J454" i="61" s="1"/>
  <c r="J222" i="61" l="1"/>
  <c r="J182" i="61"/>
  <c r="AL3" i="32" l="1"/>
  <c r="J1061" i="61" l="1"/>
  <c r="J1065" i="61" s="1"/>
  <c r="J1054" i="61"/>
  <c r="J1041" i="61"/>
  <c r="J1030" i="61"/>
  <c r="J1039" i="61" s="1"/>
  <c r="J1010" i="61"/>
  <c r="J989" i="61"/>
  <c r="J1008" i="61" s="1"/>
  <c r="J977" i="61"/>
  <c r="J987" i="61" s="1"/>
  <c r="J960" i="61"/>
  <c r="J975" i="61" s="1"/>
  <c r="J949" i="61"/>
  <c r="J958" i="61" s="1"/>
  <c r="J930" i="61"/>
  <c r="J947" i="61" s="1"/>
  <c r="J919" i="61"/>
  <c r="J928" i="61" s="1"/>
  <c r="J892" i="61"/>
  <c r="J880" i="61"/>
  <c r="J888" i="61" s="1"/>
  <c r="J871" i="61"/>
  <c r="J878" i="61" s="1"/>
  <c r="J863" i="61"/>
  <c r="J869" i="61" s="1"/>
  <c r="J856" i="61"/>
  <c r="J854" i="61"/>
  <c r="J844" i="61"/>
  <c r="J848" i="61" s="1"/>
  <c r="J822" i="61"/>
  <c r="J842" i="61" s="1"/>
  <c r="J809" i="61"/>
  <c r="J820" i="61" s="1"/>
  <c r="J797" i="61"/>
  <c r="J807" i="61" s="1"/>
  <c r="J789" i="61"/>
  <c r="J795" i="61" s="1"/>
  <c r="J769" i="61"/>
  <c r="J787" i="61" s="1"/>
  <c r="J763" i="61"/>
  <c r="J767" i="61" s="1"/>
  <c r="J752" i="61"/>
  <c r="J761" i="61" s="1"/>
  <c r="J743" i="61"/>
  <c r="J750" i="61" s="1"/>
  <c r="J727" i="61"/>
  <c r="J741" i="61" s="1"/>
  <c r="J720" i="61"/>
  <c r="J725" i="61" s="1"/>
  <c r="J712" i="61"/>
  <c r="J718" i="61" s="1"/>
  <c r="J686" i="61"/>
  <c r="J682" i="61"/>
  <c r="J675" i="61"/>
  <c r="J667" i="61"/>
  <c r="J658" i="61"/>
  <c r="J646" i="61"/>
  <c r="J638" i="61"/>
  <c r="J621" i="61"/>
  <c r="J431" i="61" l="1"/>
  <c r="J420" i="61"/>
  <c r="J411" i="61"/>
  <c r="J415" i="61" s="1"/>
  <c r="J400" i="61"/>
  <c r="J409" i="61" s="1"/>
  <c r="J394" i="61"/>
  <c r="J398" i="61" s="1"/>
  <c r="J372" i="61"/>
  <c r="J385" i="61" s="1"/>
  <c r="J361" i="61"/>
  <c r="J370" i="61" s="1"/>
  <c r="J339" i="61"/>
  <c r="J359" i="61" s="1"/>
  <c r="J322" i="61"/>
  <c r="J337" i="61" s="1"/>
  <c r="J310" i="61"/>
  <c r="J320" i="61" s="1"/>
  <c r="J296" i="61"/>
  <c r="J308" i="61" s="1"/>
  <c r="J290" i="61"/>
  <c r="J294" i="61" s="1"/>
  <c r="J282" i="61"/>
  <c r="J288" i="61" s="1"/>
  <c r="J266" i="61"/>
  <c r="J280" i="61" s="1"/>
  <c r="J255" i="61"/>
  <c r="J264" i="61" s="1"/>
  <c r="J253" i="61"/>
  <c r="J235" i="61"/>
  <c r="J171" i="61"/>
  <c r="J178" i="61" s="1"/>
  <c r="J156" i="61"/>
  <c r="J169" i="61" s="1"/>
  <c r="J137" i="61"/>
  <c r="J121" i="61"/>
  <c r="J135" i="61" s="1"/>
  <c r="J107" i="61"/>
  <c r="J85" i="61"/>
  <c r="AQ3" i="30" l="1"/>
  <c r="R375" i="61" l="1"/>
  <c r="Q375" i="61"/>
  <c r="Q383" i="61"/>
  <c r="R383" i="61"/>
  <c r="R378" i="61"/>
  <c r="Q378" i="61"/>
  <c r="R374" i="61"/>
  <c r="Q374" i="61"/>
  <c r="R749" i="61"/>
  <c r="Q749" i="61"/>
  <c r="R740" i="61"/>
  <c r="Q740" i="61"/>
  <c r="R380" i="61"/>
  <c r="Q380" i="61"/>
  <c r="R382" i="61"/>
  <c r="Q382" i="61"/>
  <c r="R377" i="61"/>
  <c r="Q377" i="61"/>
  <c r="R373" i="61"/>
  <c r="Q373" i="61"/>
  <c r="R746" i="61"/>
  <c r="R744" i="61"/>
  <c r="Q744" i="61"/>
  <c r="R381" i="61"/>
  <c r="Q381" i="61"/>
  <c r="R376" i="61"/>
  <c r="Q376" i="61"/>
  <c r="R681" i="61"/>
  <c r="Q681" i="61"/>
  <c r="R745" i="61"/>
  <c r="Q745" i="61"/>
  <c r="AN3" i="30"/>
  <c r="Q746" i="61"/>
  <c r="AJ3" i="32"/>
  <c r="R747" i="61" l="1"/>
  <c r="Q747" i="61"/>
  <c r="R379" i="61"/>
  <c r="Q379" i="61"/>
  <c r="R748" i="61"/>
  <c r="Q748" i="61"/>
  <c r="R384" i="61"/>
  <c r="Q384" i="61"/>
  <c r="P621" i="61"/>
  <c r="N1066" i="61" l="1"/>
  <c r="N432" i="61" l="1"/>
  <c r="O1066" i="61" l="1"/>
  <c r="P1065" i="61"/>
  <c r="P1059" i="61"/>
  <c r="P1052" i="61"/>
  <c r="P1039" i="61"/>
  <c r="P1028" i="61"/>
  <c r="P1008" i="61"/>
  <c r="P987" i="61"/>
  <c r="P975" i="61"/>
  <c r="P958" i="61"/>
  <c r="P947" i="61"/>
  <c r="P928" i="61"/>
  <c r="P917" i="61"/>
  <c r="O889" i="61"/>
  <c r="N889" i="61"/>
  <c r="P888" i="61"/>
  <c r="P878" i="61"/>
  <c r="P869" i="61"/>
  <c r="P861" i="61"/>
  <c r="P854" i="61"/>
  <c r="P848" i="61"/>
  <c r="P842" i="61"/>
  <c r="P820" i="61"/>
  <c r="P807" i="61"/>
  <c r="P795" i="61"/>
  <c r="P787" i="61"/>
  <c r="P767" i="61"/>
  <c r="P761" i="61"/>
  <c r="P750" i="61"/>
  <c r="P741" i="61"/>
  <c r="P725" i="61"/>
  <c r="P718" i="61"/>
  <c r="P710" i="61"/>
  <c r="O683" i="61"/>
  <c r="N683" i="61"/>
  <c r="P675" i="61"/>
  <c r="P667" i="61"/>
  <c r="P658" i="61"/>
  <c r="P653" i="61"/>
  <c r="P646" i="61"/>
  <c r="P638" i="61"/>
  <c r="P609" i="61"/>
  <c r="O589" i="61"/>
  <c r="N589" i="61"/>
  <c r="P588" i="61"/>
  <c r="P581" i="61"/>
  <c r="P571" i="61"/>
  <c r="P563" i="61"/>
  <c r="P556" i="61"/>
  <c r="P549" i="61"/>
  <c r="P530" i="61"/>
  <c r="P519" i="61"/>
  <c r="P511" i="61"/>
  <c r="P504" i="61"/>
  <c r="P489" i="61"/>
  <c r="P477" i="61"/>
  <c r="P461" i="61"/>
  <c r="P454" i="61"/>
  <c r="P431" i="61"/>
  <c r="P425" i="61"/>
  <c r="P415" i="61"/>
  <c r="P398" i="61"/>
  <c r="P392" i="61"/>
  <c r="P385" i="61"/>
  <c r="P370" i="61"/>
  <c r="P359" i="61"/>
  <c r="P337" i="61"/>
  <c r="P320" i="61"/>
  <c r="P308" i="61"/>
  <c r="P294" i="61"/>
  <c r="P288" i="61"/>
  <c r="P280" i="61"/>
  <c r="P264" i="61"/>
  <c r="P253" i="61"/>
  <c r="P222" i="61"/>
  <c r="P209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8" i="61" l="1"/>
  <c r="P432" i="61"/>
  <c r="O1068" i="61"/>
  <c r="P1066" i="61"/>
  <c r="P683" i="61"/>
  <c r="P889" i="61"/>
  <c r="P589" i="61"/>
  <c r="P82" i="61"/>
  <c r="J105" i="61"/>
  <c r="J209" i="61"/>
  <c r="J861" i="61"/>
  <c r="J154" i="61"/>
  <c r="J425" i="61"/>
  <c r="J1052" i="61"/>
  <c r="J1059" i="61"/>
  <c r="J119" i="61"/>
  <c r="J1028" i="61"/>
  <c r="J653" i="61"/>
  <c r="J917" i="61"/>
  <c r="P1068" i="61" l="1"/>
  <c r="J432" i="61"/>
  <c r="J433" i="61" s="1"/>
  <c r="J1066" i="61"/>
  <c r="J1067" i="61" s="1"/>
  <c r="J683" i="61"/>
  <c r="J684" i="61" s="1"/>
  <c r="K686" i="61" l="1"/>
  <c r="K710" i="61" s="1"/>
  <c r="K712" i="61"/>
  <c r="K718" i="61" s="1"/>
  <c r="K743" i="61"/>
  <c r="K750" i="61" s="1"/>
  <c r="K763" i="61"/>
  <c r="K767" i="61" s="1"/>
  <c r="K769" i="61"/>
  <c r="K787" i="61" s="1"/>
  <c r="K797" i="61"/>
  <c r="K807" i="61" s="1"/>
  <c r="K871" i="61"/>
  <c r="K878" i="61" s="1"/>
  <c r="AI3" i="32"/>
  <c r="K880" i="61" l="1"/>
  <c r="K888" i="61" s="1"/>
  <c r="K752" i="61"/>
  <c r="K761" i="61" s="1"/>
  <c r="L880" i="61"/>
  <c r="L888" i="61" s="1"/>
  <c r="K863" i="61"/>
  <c r="K869" i="61" s="1"/>
  <c r="K809" i="61"/>
  <c r="K820" i="61" s="1"/>
  <c r="K789" i="61"/>
  <c r="K795" i="61" s="1"/>
  <c r="K720" i="61"/>
  <c r="K725" i="61" s="1"/>
  <c r="L850" i="61"/>
  <c r="L854" i="61" s="1"/>
  <c r="L769" i="61"/>
  <c r="L787" i="61" s="1"/>
  <c r="L752" i="61"/>
  <c r="L761" i="61" s="1"/>
  <c r="L1041" i="61"/>
  <c r="R1041" i="61" s="1"/>
  <c r="M1030" i="61"/>
  <c r="M1039" i="61" s="1"/>
  <c r="M1010" i="61"/>
  <c r="M1061" i="61"/>
  <c r="K856" i="61"/>
  <c r="K850" i="61"/>
  <c r="K854" i="61" s="1"/>
  <c r="K844" i="61"/>
  <c r="K848" i="61" s="1"/>
  <c r="K822" i="61"/>
  <c r="K842" i="61" s="1"/>
  <c r="M712" i="61"/>
  <c r="M718" i="61" s="1"/>
  <c r="L892" i="61"/>
  <c r="L822" i="61"/>
  <c r="L842" i="61" s="1"/>
  <c r="L797" i="61"/>
  <c r="L807" i="61" s="1"/>
  <c r="K727" i="61"/>
  <c r="K741" i="61" s="1"/>
  <c r="M863" i="61"/>
  <c r="M869" i="61" s="1"/>
  <c r="L960" i="61"/>
  <c r="L975" i="61" s="1"/>
  <c r="M856" i="61"/>
  <c r="M763" i="61"/>
  <c r="M767" i="61" s="1"/>
  <c r="M743" i="61"/>
  <c r="M750" i="61" s="1"/>
  <c r="M727" i="61"/>
  <c r="M741" i="61" s="1"/>
  <c r="L1030" i="61"/>
  <c r="L1039" i="61" s="1"/>
  <c r="L1010" i="61"/>
  <c r="L1061" i="61"/>
  <c r="M949" i="61"/>
  <c r="M958" i="61" s="1"/>
  <c r="M930" i="61"/>
  <c r="M947" i="61" s="1"/>
  <c r="M720" i="61"/>
  <c r="M725" i="61" s="1"/>
  <c r="M686" i="61"/>
  <c r="M710" i="61" s="1"/>
  <c r="L871" i="61"/>
  <c r="L878" i="61" s="1"/>
  <c r="L856" i="61"/>
  <c r="L844" i="61"/>
  <c r="L848" i="61" s="1"/>
  <c r="M809" i="61"/>
  <c r="M820" i="61" s="1"/>
  <c r="M789" i="61"/>
  <c r="M795" i="61" s="1"/>
  <c r="L763" i="61"/>
  <c r="L767" i="61" s="1"/>
  <c r="L743" i="61"/>
  <c r="L750" i="61" s="1"/>
  <c r="L727" i="61"/>
  <c r="L741" i="61" s="1"/>
  <c r="M1054" i="61"/>
  <c r="L989" i="61"/>
  <c r="L1008" i="61" s="1"/>
  <c r="M977" i="61"/>
  <c r="M987" i="61" s="1"/>
  <c r="L949" i="61"/>
  <c r="L958" i="61" s="1"/>
  <c r="L930" i="61"/>
  <c r="L947" i="61" s="1"/>
  <c r="M919" i="61"/>
  <c r="L720" i="61"/>
  <c r="L725" i="61" s="1"/>
  <c r="L686" i="61"/>
  <c r="L710" i="61" s="1"/>
  <c r="M880" i="61"/>
  <c r="M888" i="61" s="1"/>
  <c r="M850" i="61"/>
  <c r="M854" i="61" s="1"/>
  <c r="M822" i="61"/>
  <c r="M842" i="61" s="1"/>
  <c r="L809" i="61"/>
  <c r="L820" i="61" s="1"/>
  <c r="M797" i="61"/>
  <c r="M807" i="61" s="1"/>
  <c r="L789" i="61"/>
  <c r="L795" i="61" s="1"/>
  <c r="M769" i="61"/>
  <c r="M787" i="61" s="1"/>
  <c r="M752" i="61"/>
  <c r="M761" i="61" s="1"/>
  <c r="L1054" i="61"/>
  <c r="M1041" i="61"/>
  <c r="L977" i="61"/>
  <c r="L987" i="61" s="1"/>
  <c r="M960" i="61"/>
  <c r="M975" i="61" s="1"/>
  <c r="L919" i="61"/>
  <c r="L712" i="61"/>
  <c r="L718" i="61" s="1"/>
  <c r="M871" i="61"/>
  <c r="M878" i="61" s="1"/>
  <c r="L863" i="61"/>
  <c r="L869" i="61" s="1"/>
  <c r="M844" i="61"/>
  <c r="M848" i="61" s="1"/>
  <c r="M892" i="61"/>
  <c r="M989" i="61"/>
  <c r="M1008" i="61" s="1"/>
  <c r="AR3" i="30"/>
  <c r="R1004" i="61" l="1"/>
  <c r="Q1004" i="61"/>
  <c r="R831" i="61"/>
  <c r="Q831" i="61"/>
  <c r="R967" i="61"/>
  <c r="Q967" i="61"/>
  <c r="R1047" i="61"/>
  <c r="Q1047" i="61"/>
  <c r="R759" i="61"/>
  <c r="Q759" i="61"/>
  <c r="R779" i="61"/>
  <c r="Q779" i="61"/>
  <c r="R799" i="61"/>
  <c r="Q799" i="61"/>
  <c r="R817" i="61"/>
  <c r="Q817" i="61"/>
  <c r="R845" i="61"/>
  <c r="Q845" i="61"/>
  <c r="R867" i="61"/>
  <c r="Q867" i="61"/>
  <c r="R887" i="61"/>
  <c r="Q887" i="61"/>
  <c r="R700" i="61"/>
  <c r="Q700" i="61"/>
  <c r="R707" i="61"/>
  <c r="Q707" i="61"/>
  <c r="R894" i="61"/>
  <c r="Q894" i="61"/>
  <c r="R924" i="61"/>
  <c r="Q924" i="61"/>
  <c r="R930" i="61"/>
  <c r="Q930" i="61"/>
  <c r="R934" i="61"/>
  <c r="Q934" i="61"/>
  <c r="R938" i="61"/>
  <c r="Q938" i="61"/>
  <c r="R942" i="61"/>
  <c r="Q942" i="61"/>
  <c r="R946" i="61"/>
  <c r="Q946" i="61"/>
  <c r="R952" i="61"/>
  <c r="Q952" i="61"/>
  <c r="R907" i="61"/>
  <c r="Q907" i="61"/>
  <c r="R953" i="61"/>
  <c r="Q953" i="61"/>
  <c r="R1001" i="61"/>
  <c r="Q1001" i="61"/>
  <c r="R873" i="61"/>
  <c r="Q873" i="61"/>
  <c r="R800" i="61"/>
  <c r="Q800" i="61"/>
  <c r="R993" i="61"/>
  <c r="Q993" i="61"/>
  <c r="R1002" i="61"/>
  <c r="Q1002" i="61"/>
  <c r="R1064" i="61"/>
  <c r="Q1064" i="61"/>
  <c r="R1017" i="61"/>
  <c r="Q1017" i="61"/>
  <c r="R1026" i="61"/>
  <c r="Q1026" i="61"/>
  <c r="R839" i="61"/>
  <c r="Q839" i="61"/>
  <c r="R712" i="61"/>
  <c r="Q712" i="61"/>
  <c r="R920" i="61"/>
  <c r="Q920" i="61"/>
  <c r="R962" i="61"/>
  <c r="Q962" i="61"/>
  <c r="R966" i="61"/>
  <c r="Q966" i="61"/>
  <c r="R970" i="61"/>
  <c r="Q970" i="61"/>
  <c r="R974" i="61"/>
  <c r="Q974" i="61"/>
  <c r="R980" i="61"/>
  <c r="Q980" i="61"/>
  <c r="R1046" i="61"/>
  <c r="Q1046" i="61"/>
  <c r="Q1050" i="61"/>
  <c r="R1050" i="61"/>
  <c r="R1056" i="61"/>
  <c r="Q1056" i="61"/>
  <c r="R730" i="61"/>
  <c r="Q730" i="61"/>
  <c r="R738" i="61"/>
  <c r="Q738" i="61"/>
  <c r="R893" i="61"/>
  <c r="Q893" i="61"/>
  <c r="Q923" i="61"/>
  <c r="R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1" i="61"/>
  <c r="Q981" i="61"/>
  <c r="R985" i="61"/>
  <c r="Q985" i="61"/>
  <c r="R758" i="61"/>
  <c r="Q758" i="61"/>
  <c r="R770" i="61"/>
  <c r="Q770" i="61"/>
  <c r="R778" i="61"/>
  <c r="Q778" i="61"/>
  <c r="R786" i="61"/>
  <c r="Q786" i="61"/>
  <c r="R798" i="61"/>
  <c r="Q798" i="61"/>
  <c r="R806" i="61"/>
  <c r="Q806" i="61"/>
  <c r="R816" i="61"/>
  <c r="Q816" i="61"/>
  <c r="R826" i="61"/>
  <c r="Q826" i="61"/>
  <c r="R834" i="61"/>
  <c r="Q834" i="61"/>
  <c r="R844" i="61"/>
  <c r="Q844" i="61"/>
  <c r="R856" i="61"/>
  <c r="Q856" i="61"/>
  <c r="R866" i="61"/>
  <c r="Q866" i="61"/>
  <c r="R876" i="61"/>
  <c r="Q876" i="61"/>
  <c r="R886" i="61"/>
  <c r="Q886" i="61"/>
  <c r="R690" i="61"/>
  <c r="Q690" i="61"/>
  <c r="Q697" i="61"/>
  <c r="R697" i="61"/>
  <c r="R706" i="61"/>
  <c r="Q706" i="61"/>
  <c r="R715" i="61"/>
  <c r="Q715" i="61"/>
  <c r="R898" i="61"/>
  <c r="Q898" i="61"/>
  <c r="R902" i="61"/>
  <c r="Q902" i="61"/>
  <c r="R906" i="61"/>
  <c r="Q906" i="61"/>
  <c r="R910" i="61"/>
  <c r="Q910" i="61"/>
  <c r="R992" i="61"/>
  <c r="Q992" i="61"/>
  <c r="R999" i="61"/>
  <c r="Q999" i="61"/>
  <c r="R1007" i="61"/>
  <c r="Q1007" i="61"/>
  <c r="R1013" i="61"/>
  <c r="Q1013" i="61"/>
  <c r="R1019" i="61"/>
  <c r="Q1019" i="61"/>
  <c r="R1027" i="61"/>
  <c r="Q1027" i="61"/>
  <c r="R1035" i="61"/>
  <c r="Q1035" i="61"/>
  <c r="R783" i="61"/>
  <c r="Q783" i="61"/>
  <c r="R694" i="61"/>
  <c r="Q694" i="61"/>
  <c r="R708" i="61"/>
  <c r="Q708" i="61"/>
  <c r="Q960" i="61"/>
  <c r="R960" i="61"/>
  <c r="R689" i="61"/>
  <c r="Q689" i="61"/>
  <c r="R736" i="61"/>
  <c r="Q736" i="61"/>
  <c r="R764" i="61"/>
  <c r="Q764" i="61"/>
  <c r="R797" i="61"/>
  <c r="Q797" i="61"/>
  <c r="R818" i="61"/>
  <c r="Q818" i="61"/>
  <c r="R838" i="61"/>
  <c r="Q838" i="61"/>
  <c r="R875" i="61"/>
  <c r="Q875" i="61"/>
  <c r="R913" i="61"/>
  <c r="Q913" i="61"/>
  <c r="R728" i="61"/>
  <c r="Q728" i="61"/>
  <c r="Q754" i="61"/>
  <c r="R754" i="61"/>
  <c r="R785" i="61"/>
  <c r="Q785" i="61"/>
  <c r="R810" i="61"/>
  <c r="Q810" i="61"/>
  <c r="Q830" i="61"/>
  <c r="R830" i="61"/>
  <c r="Q865" i="61"/>
  <c r="R865" i="61"/>
  <c r="Q696" i="61"/>
  <c r="R696" i="61"/>
  <c r="R880" i="61"/>
  <c r="Q880" i="61"/>
  <c r="R995" i="61"/>
  <c r="Q995" i="61"/>
  <c r="R1020" i="61"/>
  <c r="Q1020" i="61"/>
  <c r="R915" i="61"/>
  <c r="Q915" i="61"/>
  <c r="R963" i="61"/>
  <c r="Q963" i="61"/>
  <c r="R977" i="61"/>
  <c r="Q977" i="61"/>
  <c r="R1043" i="61"/>
  <c r="Q1043" i="61"/>
  <c r="R1057" i="61"/>
  <c r="Q1057" i="61"/>
  <c r="R771" i="61"/>
  <c r="Q771" i="61"/>
  <c r="R789" i="61"/>
  <c r="Q789" i="61"/>
  <c r="R809" i="61"/>
  <c r="Q809" i="61"/>
  <c r="R835" i="61"/>
  <c r="Q835" i="61"/>
  <c r="R857" i="61"/>
  <c r="Q857" i="61"/>
  <c r="R877" i="61"/>
  <c r="Q877" i="61"/>
  <c r="R691" i="61"/>
  <c r="Q691" i="61"/>
  <c r="R720" i="61"/>
  <c r="Q720" i="61"/>
  <c r="R732" i="61"/>
  <c r="Q732" i="61"/>
  <c r="R899" i="61"/>
  <c r="Q899" i="61"/>
  <c r="R1061" i="61"/>
  <c r="Q1061" i="61"/>
  <c r="R1030" i="61"/>
  <c r="Q1030" i="61"/>
  <c r="R723" i="61"/>
  <c r="Q723" i="61"/>
  <c r="R739" i="61"/>
  <c r="Q739" i="61"/>
  <c r="R853" i="61"/>
  <c r="Q853" i="61"/>
  <c r="R914" i="61"/>
  <c r="Q914" i="61"/>
  <c r="Q1042" i="61"/>
  <c r="R1042" i="61"/>
  <c r="R731" i="61"/>
  <c r="Q731" i="61"/>
  <c r="R769" i="61"/>
  <c r="Q769" i="61"/>
  <c r="R790" i="61"/>
  <c r="Q790" i="61"/>
  <c r="Q812" i="61"/>
  <c r="R812" i="61"/>
  <c r="Q841" i="61"/>
  <c r="R841" i="61"/>
  <c r="R868" i="61"/>
  <c r="Q868" i="61"/>
  <c r="R698" i="61"/>
  <c r="Q698" i="61"/>
  <c r="R955" i="61"/>
  <c r="Q955" i="61"/>
  <c r="R1022" i="61"/>
  <c r="Q1022" i="61"/>
  <c r="R803" i="61"/>
  <c r="Q803" i="61"/>
  <c r="R721" i="61"/>
  <c r="Q721" i="61"/>
  <c r="R916" i="61"/>
  <c r="Q916" i="61"/>
  <c r="R964" i="61"/>
  <c r="Q964" i="61"/>
  <c r="R968" i="61"/>
  <c r="Q968" i="61"/>
  <c r="R972" i="61"/>
  <c r="Q972" i="61"/>
  <c r="R978" i="61"/>
  <c r="Q978" i="61"/>
  <c r="R1044" i="61"/>
  <c r="Q1044" i="61"/>
  <c r="R1048" i="61"/>
  <c r="Q1048" i="61"/>
  <c r="R1054" i="61"/>
  <c r="Q1054" i="61"/>
  <c r="R686" i="61"/>
  <c r="Q686" i="61"/>
  <c r="R693" i="61"/>
  <c r="Q693" i="61"/>
  <c r="R702" i="61"/>
  <c r="Q702" i="61"/>
  <c r="R709" i="61"/>
  <c r="Q709" i="61"/>
  <c r="R722" i="61"/>
  <c r="Q722" i="61"/>
  <c r="R921" i="61"/>
  <c r="Q921" i="61"/>
  <c r="R925" i="61"/>
  <c r="Q925" i="61"/>
  <c r="R931" i="61"/>
  <c r="Q931" i="61"/>
  <c r="R935" i="61"/>
  <c r="Q935" i="61"/>
  <c r="R939" i="61"/>
  <c r="Q939" i="61"/>
  <c r="R943" i="61"/>
  <c r="Q943" i="61"/>
  <c r="R949" i="61"/>
  <c r="Q949" i="61"/>
  <c r="R983" i="61"/>
  <c r="Q983" i="61"/>
  <c r="R989" i="61"/>
  <c r="Q989" i="61"/>
  <c r="R727" i="61"/>
  <c r="Q727" i="61"/>
  <c r="Q735" i="61"/>
  <c r="R735" i="61"/>
  <c r="R753" i="61"/>
  <c r="Q753" i="61"/>
  <c r="R763" i="61"/>
  <c r="Q763" i="61"/>
  <c r="R773" i="61"/>
  <c r="Q773" i="61"/>
  <c r="R781" i="61"/>
  <c r="Q781" i="61"/>
  <c r="R791" i="61"/>
  <c r="Q791" i="61"/>
  <c r="R801" i="61"/>
  <c r="Q801" i="61"/>
  <c r="R811" i="61"/>
  <c r="Q811" i="61"/>
  <c r="R819" i="61"/>
  <c r="Q819" i="61"/>
  <c r="R829" i="61"/>
  <c r="Q829" i="61"/>
  <c r="R837" i="61"/>
  <c r="Q837" i="61"/>
  <c r="R847" i="61"/>
  <c r="Q847" i="61"/>
  <c r="R859" i="61"/>
  <c r="Q859" i="61"/>
  <c r="R871" i="61"/>
  <c r="Q871" i="61"/>
  <c r="R881" i="61"/>
  <c r="Q881" i="61"/>
  <c r="R896" i="61"/>
  <c r="Q896" i="61"/>
  <c r="R900" i="61"/>
  <c r="Q900" i="61"/>
  <c r="R904" i="61"/>
  <c r="Q904" i="61"/>
  <c r="R908" i="61"/>
  <c r="Q908" i="61"/>
  <c r="Q912" i="61"/>
  <c r="R912" i="61"/>
  <c r="R954" i="61"/>
  <c r="Q954" i="61"/>
  <c r="Q996" i="61"/>
  <c r="R996" i="61"/>
  <c r="R1003" i="61"/>
  <c r="Q1003" i="61"/>
  <c r="R1063" i="61"/>
  <c r="Q1063" i="61"/>
  <c r="R1016" i="61"/>
  <c r="Q1016" i="61"/>
  <c r="R1023" i="61"/>
  <c r="Q1023" i="61"/>
  <c r="R1032" i="61"/>
  <c r="Q1032" i="61"/>
  <c r="R793" i="61"/>
  <c r="Q793" i="61"/>
  <c r="R701" i="61"/>
  <c r="Q701" i="61"/>
  <c r="R717" i="61"/>
  <c r="Q717" i="61"/>
  <c r="R757" i="61"/>
  <c r="Q757" i="61"/>
  <c r="R780" i="61"/>
  <c r="Q780" i="61"/>
  <c r="R802" i="61"/>
  <c r="Q802" i="61"/>
  <c r="R833" i="61"/>
  <c r="Q833" i="61"/>
  <c r="R858" i="61"/>
  <c r="Q858" i="61"/>
  <c r="R714" i="61"/>
  <c r="Q714" i="61"/>
  <c r="R892" i="61"/>
  <c r="Q892" i="61"/>
  <c r="R705" i="61"/>
  <c r="Q705" i="61"/>
  <c r="R1037" i="61"/>
  <c r="Q1037" i="61"/>
  <c r="R733" i="61"/>
  <c r="Q733" i="61"/>
  <c r="R772" i="61"/>
  <c r="Q772" i="61"/>
  <c r="R792" i="61"/>
  <c r="Q792" i="61"/>
  <c r="R825" i="61"/>
  <c r="Q825" i="61"/>
  <c r="R846" i="61"/>
  <c r="Q846" i="61"/>
  <c r="R872" i="61"/>
  <c r="Q872" i="61"/>
  <c r="R1011" i="61"/>
  <c r="Q1011" i="61"/>
  <c r="R1031" i="61"/>
  <c r="Q1031" i="61"/>
  <c r="R765" i="61"/>
  <c r="Q765" i="61"/>
  <c r="R971" i="61"/>
  <c r="Q971" i="61"/>
  <c r="R1051" i="61"/>
  <c r="Q1051" i="61"/>
  <c r="R827" i="61"/>
  <c r="Q827" i="61"/>
  <c r="R982" i="61"/>
  <c r="Q982" i="61"/>
  <c r="R986" i="61"/>
  <c r="Q986" i="61"/>
  <c r="R743" i="61"/>
  <c r="Q743" i="61"/>
  <c r="R895" i="61"/>
  <c r="Q895" i="61"/>
  <c r="R903" i="61"/>
  <c r="Q903" i="61"/>
  <c r="R911" i="61"/>
  <c r="Q911" i="61"/>
  <c r="R994" i="61"/>
  <c r="Q994" i="61"/>
  <c r="Q1015" i="61"/>
  <c r="R1015" i="61"/>
  <c r="R1021" i="61"/>
  <c r="Q1021" i="61"/>
  <c r="R724" i="61"/>
  <c r="Q724" i="61"/>
  <c r="R777" i="61"/>
  <c r="Q777" i="61"/>
  <c r="R822" i="61"/>
  <c r="Q822" i="61"/>
  <c r="R882" i="61"/>
  <c r="Q882" i="61"/>
  <c r="R703" i="61"/>
  <c r="Q703" i="61"/>
  <c r="Q997" i="61"/>
  <c r="R997" i="61"/>
  <c r="R1006" i="61"/>
  <c r="Q1006" i="61"/>
  <c r="R1012" i="61"/>
  <c r="Q1012" i="61"/>
  <c r="Q1033" i="61"/>
  <c r="R1033" i="61"/>
  <c r="Q734" i="61"/>
  <c r="R734" i="61"/>
  <c r="Q775" i="61"/>
  <c r="R775" i="61"/>
  <c r="R851" i="61"/>
  <c r="Q851" i="61"/>
  <c r="R699" i="61"/>
  <c r="Q699" i="61"/>
  <c r="R991" i="61"/>
  <c r="Q991" i="61"/>
  <c r="R1000" i="61"/>
  <c r="Q1000" i="61"/>
  <c r="Q1062" i="61"/>
  <c r="R1062" i="61"/>
  <c r="Q1014" i="61"/>
  <c r="R1014" i="61"/>
  <c r="R1024" i="61"/>
  <c r="Q1024" i="61"/>
  <c r="R1036" i="61"/>
  <c r="Q1036" i="61"/>
  <c r="R813" i="61"/>
  <c r="Q813" i="61"/>
  <c r="R863" i="61"/>
  <c r="Q863" i="61"/>
  <c r="R883" i="61"/>
  <c r="Q883" i="61"/>
  <c r="R919" i="61"/>
  <c r="Q919" i="61"/>
  <c r="Q961" i="61"/>
  <c r="R961" i="61"/>
  <c r="R965" i="61"/>
  <c r="Q965" i="61"/>
  <c r="R969" i="61"/>
  <c r="Q969" i="61"/>
  <c r="R973" i="61"/>
  <c r="Q973" i="61"/>
  <c r="Q979" i="61"/>
  <c r="R979" i="61"/>
  <c r="R1045" i="61"/>
  <c r="Q1045" i="61"/>
  <c r="R1049" i="61"/>
  <c r="Q1049" i="61"/>
  <c r="R1055" i="61"/>
  <c r="Q1055" i="61"/>
  <c r="R922" i="61"/>
  <c r="Q922" i="61"/>
  <c r="R926" i="61"/>
  <c r="Q926" i="61"/>
  <c r="R932" i="61"/>
  <c r="Q932" i="61"/>
  <c r="R936" i="61"/>
  <c r="Q936" i="61"/>
  <c r="Q940" i="61"/>
  <c r="R940" i="61"/>
  <c r="R944" i="61"/>
  <c r="Q944" i="61"/>
  <c r="R950" i="61"/>
  <c r="Q950" i="61"/>
  <c r="R984" i="61"/>
  <c r="Q984" i="61"/>
  <c r="R990" i="61"/>
  <c r="Q990" i="61"/>
  <c r="R729" i="61"/>
  <c r="Q729" i="61"/>
  <c r="R737" i="61"/>
  <c r="Q737" i="61"/>
  <c r="R756" i="61"/>
  <c r="Q756" i="61"/>
  <c r="R766" i="61"/>
  <c r="Q766" i="61"/>
  <c r="R776" i="61"/>
  <c r="Q776" i="61"/>
  <c r="R784" i="61"/>
  <c r="Q784" i="61"/>
  <c r="R794" i="61"/>
  <c r="Q794" i="61"/>
  <c r="R804" i="61"/>
  <c r="Q804" i="61"/>
  <c r="R814" i="61"/>
  <c r="Q814" i="61"/>
  <c r="R824" i="61"/>
  <c r="Q824" i="61"/>
  <c r="R832" i="61"/>
  <c r="Q832" i="61"/>
  <c r="R840" i="61"/>
  <c r="Q840" i="61"/>
  <c r="R852" i="61"/>
  <c r="Q852" i="61"/>
  <c r="R864" i="61"/>
  <c r="Q864" i="61"/>
  <c r="R874" i="61"/>
  <c r="Q874" i="61"/>
  <c r="R884" i="61"/>
  <c r="Q884" i="61"/>
  <c r="R688" i="61"/>
  <c r="Q688" i="61"/>
  <c r="R695" i="61"/>
  <c r="Q695" i="61"/>
  <c r="R704" i="61"/>
  <c r="Q704" i="61"/>
  <c r="R713" i="61"/>
  <c r="Q713" i="61"/>
  <c r="R897" i="61"/>
  <c r="Q897" i="61"/>
  <c r="R901" i="61"/>
  <c r="Q901" i="61"/>
  <c r="Q905" i="61"/>
  <c r="R905" i="61"/>
  <c r="R909" i="61"/>
  <c r="Q909" i="61"/>
  <c r="R956" i="61"/>
  <c r="Q956" i="61"/>
  <c r="R998" i="61"/>
  <c r="Q998" i="61"/>
  <c r="R1005" i="61"/>
  <c r="Q1005" i="61"/>
  <c r="R1010" i="61"/>
  <c r="Q1010" i="61"/>
  <c r="R1018" i="61"/>
  <c r="Q1018" i="61"/>
  <c r="R1025" i="61"/>
  <c r="Q1025" i="61"/>
  <c r="R1034" i="61"/>
  <c r="Q1034" i="61"/>
  <c r="R755" i="61"/>
  <c r="Q755" i="61"/>
  <c r="R823" i="61"/>
  <c r="Q823" i="61"/>
  <c r="R692" i="61"/>
  <c r="Q692" i="61"/>
  <c r="R957" i="61"/>
  <c r="Q957" i="61"/>
  <c r="R687" i="61"/>
  <c r="Q687" i="61"/>
  <c r="R760" i="61"/>
  <c r="Q760" i="61"/>
  <c r="R782" i="61"/>
  <c r="Q782" i="61"/>
  <c r="R815" i="61"/>
  <c r="Q815" i="61"/>
  <c r="R836" i="61"/>
  <c r="Q836" i="61"/>
  <c r="R860" i="61"/>
  <c r="Q860" i="61"/>
  <c r="R716" i="61"/>
  <c r="Q716" i="61"/>
  <c r="R1038" i="61"/>
  <c r="Q1038" i="61"/>
  <c r="R752" i="61"/>
  <c r="Q752" i="61"/>
  <c r="Q774" i="61"/>
  <c r="R774" i="61"/>
  <c r="R805" i="61"/>
  <c r="Q805" i="61"/>
  <c r="R828" i="61"/>
  <c r="Q828" i="61"/>
  <c r="R850" i="61"/>
  <c r="Q850" i="61"/>
  <c r="Q885" i="61"/>
  <c r="R885" i="61"/>
  <c r="AO3" i="30"/>
  <c r="L928" i="61"/>
  <c r="R928" i="61" s="1"/>
  <c r="R958" i="61"/>
  <c r="M917" i="61"/>
  <c r="R869" i="61"/>
  <c r="K677" i="61"/>
  <c r="K682" i="61" s="1"/>
  <c r="K640" i="61"/>
  <c r="K646" i="61" s="1"/>
  <c r="K592" i="61"/>
  <c r="K609" i="61" s="1"/>
  <c r="L592" i="61"/>
  <c r="L609" i="61" s="1"/>
  <c r="M623" i="61"/>
  <c r="M638" i="61" s="1"/>
  <c r="K611" i="61"/>
  <c r="K621" i="61" s="1"/>
  <c r="L655" i="61"/>
  <c r="L658" i="61" s="1"/>
  <c r="L640" i="61"/>
  <c r="L646" i="61" s="1"/>
  <c r="M660" i="61"/>
  <c r="M667" i="61" s="1"/>
  <c r="M648" i="61"/>
  <c r="L669" i="61"/>
  <c r="L675" i="61" s="1"/>
  <c r="L677" i="61"/>
  <c r="L682" i="61" s="1"/>
  <c r="M611" i="61"/>
  <c r="M621" i="61" s="1"/>
  <c r="K960" i="61"/>
  <c r="K975" i="61" s="1"/>
  <c r="K1010" i="61"/>
  <c r="K919" i="61"/>
  <c r="R1008" i="61"/>
  <c r="L1065" i="61"/>
  <c r="R1065" i="61" s="1"/>
  <c r="L1028" i="61"/>
  <c r="R1028" i="61" s="1"/>
  <c r="R1039" i="61"/>
  <c r="R761" i="61"/>
  <c r="L611" i="61"/>
  <c r="L621" i="61" s="1"/>
  <c r="M655" i="61"/>
  <c r="M658" i="61" s="1"/>
  <c r="M640" i="61"/>
  <c r="M646" i="61" s="1"/>
  <c r="M592" i="61"/>
  <c r="M609" i="61" s="1"/>
  <c r="K1054" i="61"/>
  <c r="K989" i="61"/>
  <c r="K1008" i="61" s="1"/>
  <c r="R718" i="61"/>
  <c r="L1059" i="61"/>
  <c r="R1059" i="61" s="1"/>
  <c r="R795" i="61"/>
  <c r="R710" i="61"/>
  <c r="R725" i="61"/>
  <c r="M928" i="61"/>
  <c r="R848" i="61"/>
  <c r="R878" i="61"/>
  <c r="M861" i="61"/>
  <c r="L917" i="61"/>
  <c r="R917" i="61" s="1"/>
  <c r="K861" i="61"/>
  <c r="M1065" i="61"/>
  <c r="M1028" i="61"/>
  <c r="L1052" i="61"/>
  <c r="R1052" i="61" s="1"/>
  <c r="R854" i="61"/>
  <c r="R888" i="61"/>
  <c r="K1061" i="61"/>
  <c r="R820" i="61"/>
  <c r="R741" i="61"/>
  <c r="R975" i="61"/>
  <c r="R807" i="61"/>
  <c r="R842" i="61"/>
  <c r="R787" i="61"/>
  <c r="L660" i="61"/>
  <c r="L667" i="61" s="1"/>
  <c r="L648" i="61"/>
  <c r="L623" i="61"/>
  <c r="L638" i="61" s="1"/>
  <c r="M669" i="61"/>
  <c r="M675" i="61" s="1"/>
  <c r="M677" i="61"/>
  <c r="M682" i="61" s="1"/>
  <c r="K1030" i="61"/>
  <c r="K1039" i="61" s="1"/>
  <c r="K892" i="61"/>
  <c r="K930" i="61"/>
  <c r="K947" i="61" s="1"/>
  <c r="K977" i="61"/>
  <c r="K987" i="61" s="1"/>
  <c r="K1041" i="61"/>
  <c r="K949" i="61"/>
  <c r="K958" i="61" s="1"/>
  <c r="R987" i="61"/>
  <c r="M1052" i="61"/>
  <c r="R947" i="61"/>
  <c r="M1059" i="61"/>
  <c r="R750" i="61"/>
  <c r="R767" i="61"/>
  <c r="L861" i="61"/>
  <c r="R861" i="61" s="1"/>
  <c r="AH3" i="34"/>
  <c r="AJ3" i="34"/>
  <c r="R603" i="61" l="1"/>
  <c r="Q603" i="61"/>
  <c r="R641" i="61"/>
  <c r="Q641" i="61"/>
  <c r="R677" i="61"/>
  <c r="Q677" i="61"/>
  <c r="R599" i="61"/>
  <c r="Q599" i="61"/>
  <c r="R617" i="61"/>
  <c r="Q617" i="61"/>
  <c r="R635" i="61"/>
  <c r="Q635" i="61"/>
  <c r="Q652" i="61"/>
  <c r="R652" i="61"/>
  <c r="R644" i="61"/>
  <c r="Q644" i="61"/>
  <c r="R601" i="61"/>
  <c r="Q601" i="61"/>
  <c r="R619" i="61"/>
  <c r="Q619" i="61"/>
  <c r="R637" i="61"/>
  <c r="Q637" i="61"/>
  <c r="R656" i="61"/>
  <c r="Q656" i="61"/>
  <c r="R598" i="61"/>
  <c r="Q598" i="61"/>
  <c r="R616" i="61"/>
  <c r="Q616" i="61"/>
  <c r="R634" i="61"/>
  <c r="Q634" i="61"/>
  <c r="R657" i="61"/>
  <c r="Q657" i="61"/>
  <c r="Q674" i="61"/>
  <c r="R674" i="61"/>
  <c r="R596" i="61"/>
  <c r="Q596" i="61"/>
  <c r="R628" i="61"/>
  <c r="Q628" i="61"/>
  <c r="Q655" i="61"/>
  <c r="R655" i="61"/>
  <c r="R600" i="61"/>
  <c r="Q600" i="61"/>
  <c r="R679" i="61"/>
  <c r="Q679" i="61"/>
  <c r="R625" i="61"/>
  <c r="Q625" i="61"/>
  <c r="R620" i="61"/>
  <c r="Q620" i="61"/>
  <c r="R663" i="61"/>
  <c r="Q663" i="61"/>
  <c r="R632" i="61"/>
  <c r="Q632" i="61"/>
  <c r="R665" i="61"/>
  <c r="Q665" i="61"/>
  <c r="R614" i="61"/>
  <c r="Q614" i="61"/>
  <c r="R661" i="61"/>
  <c r="Q661" i="61"/>
  <c r="R607" i="61"/>
  <c r="Q607" i="61"/>
  <c r="R593" i="61"/>
  <c r="Q593" i="61"/>
  <c r="R611" i="61"/>
  <c r="Q611" i="61"/>
  <c r="R629" i="61"/>
  <c r="Q629" i="61"/>
  <c r="R680" i="61"/>
  <c r="Q680" i="61"/>
  <c r="R666" i="61"/>
  <c r="Q666" i="61"/>
  <c r="R606" i="61"/>
  <c r="Q606" i="61"/>
  <c r="R626" i="61"/>
  <c r="Q626" i="61"/>
  <c r="R642" i="61"/>
  <c r="Q642" i="61"/>
  <c r="R669" i="61"/>
  <c r="Q669" i="61"/>
  <c r="R608" i="61"/>
  <c r="Q608" i="61"/>
  <c r="R640" i="61"/>
  <c r="Q640" i="61"/>
  <c r="R645" i="61"/>
  <c r="Q645" i="61"/>
  <c r="R624" i="61"/>
  <c r="Q624" i="61"/>
  <c r="R671" i="61"/>
  <c r="Q671" i="61"/>
  <c r="R623" i="61"/>
  <c r="Q623" i="61"/>
  <c r="R678" i="61"/>
  <c r="Q678" i="61"/>
  <c r="R660" i="61"/>
  <c r="Q660" i="61"/>
  <c r="R605" i="61"/>
  <c r="Q605" i="61"/>
  <c r="R662" i="61"/>
  <c r="Q662" i="61"/>
  <c r="Q602" i="61"/>
  <c r="R602" i="61"/>
  <c r="R604" i="61"/>
  <c r="Q604" i="61"/>
  <c r="R627" i="61"/>
  <c r="Q627" i="61"/>
  <c r="R643" i="61"/>
  <c r="Q643" i="61"/>
  <c r="R664" i="61"/>
  <c r="Q664" i="61"/>
  <c r="R595" i="61"/>
  <c r="Q595" i="61"/>
  <c r="R613" i="61"/>
  <c r="Q613" i="61"/>
  <c r="R631" i="61"/>
  <c r="Q631" i="61"/>
  <c r="R648" i="61"/>
  <c r="Q648" i="61"/>
  <c r="R670" i="61"/>
  <c r="Q670" i="61"/>
  <c r="R597" i="61"/>
  <c r="Q597" i="61"/>
  <c r="R615" i="61"/>
  <c r="Q615" i="61"/>
  <c r="R633" i="61"/>
  <c r="Q633" i="61"/>
  <c r="R650" i="61"/>
  <c r="Q650" i="61"/>
  <c r="R672" i="61"/>
  <c r="Q672" i="61"/>
  <c r="R594" i="61"/>
  <c r="Q594" i="61"/>
  <c r="R612" i="61"/>
  <c r="Q612" i="61"/>
  <c r="R630" i="61"/>
  <c r="Q630" i="61"/>
  <c r="R651" i="61"/>
  <c r="Q651" i="61"/>
  <c r="R673" i="61"/>
  <c r="Q673" i="61"/>
  <c r="R618" i="61"/>
  <c r="Q618" i="61"/>
  <c r="R649" i="61"/>
  <c r="Q649" i="61"/>
  <c r="R592" i="61"/>
  <c r="Q592" i="61"/>
  <c r="R636" i="61"/>
  <c r="Q636" i="61"/>
  <c r="Q795" i="61"/>
  <c r="Q947" i="61"/>
  <c r="Q987" i="61"/>
  <c r="Q807" i="61"/>
  <c r="Q1065" i="61"/>
  <c r="Q1008" i="61"/>
  <c r="Q958" i="61"/>
  <c r="Q842" i="61"/>
  <c r="Q848" i="61"/>
  <c r="Q767" i="61"/>
  <c r="Q975" i="61"/>
  <c r="Q820" i="61"/>
  <c r="Q854" i="61"/>
  <c r="Q725" i="61"/>
  <c r="Q1059" i="61"/>
  <c r="Q761" i="61"/>
  <c r="Q869" i="61"/>
  <c r="Q928" i="61"/>
  <c r="Q741" i="61"/>
  <c r="Q917" i="61"/>
  <c r="Q1028" i="61"/>
  <c r="Q861" i="61"/>
  <c r="Q750" i="61"/>
  <c r="Q787" i="61"/>
  <c r="Q888" i="61"/>
  <c r="Q1052" i="61"/>
  <c r="Q878" i="61"/>
  <c r="Q710" i="61"/>
  <c r="Q718" i="61"/>
  <c r="Q1039" i="61"/>
  <c r="M1066" i="61"/>
  <c r="M1067" i="61" s="1"/>
  <c r="K1065" i="61"/>
  <c r="L1066" i="61"/>
  <c r="K889" i="61"/>
  <c r="K890" i="61" s="1"/>
  <c r="R658" i="61"/>
  <c r="K623" i="61"/>
  <c r="K638" i="61" s="1"/>
  <c r="R675" i="61"/>
  <c r="K669" i="61"/>
  <c r="K675" i="61" s="1"/>
  <c r="K655" i="61"/>
  <c r="K658" i="61" s="1"/>
  <c r="K1052" i="61"/>
  <c r="K917" i="61"/>
  <c r="R638" i="61"/>
  <c r="L653" i="61"/>
  <c r="R653" i="61" s="1"/>
  <c r="R667" i="61"/>
  <c r="K928" i="61"/>
  <c r="K1028" i="61"/>
  <c r="K648" i="61"/>
  <c r="L889" i="61"/>
  <c r="R889" i="61" s="1"/>
  <c r="K1059" i="61"/>
  <c r="R621" i="61"/>
  <c r="M653" i="61"/>
  <c r="R609" i="61"/>
  <c r="R646" i="61"/>
  <c r="K660" i="61"/>
  <c r="K667" i="61" s="1"/>
  <c r="M889" i="61"/>
  <c r="M890" i="61" s="1"/>
  <c r="R682" i="61"/>
  <c r="J589" i="61"/>
  <c r="AL3" i="34"/>
  <c r="AI3" i="34"/>
  <c r="L1067" i="61" l="1"/>
  <c r="R1066" i="61"/>
  <c r="Q1066" i="61"/>
  <c r="Q682" i="61"/>
  <c r="Q609" i="61"/>
  <c r="Q621" i="61"/>
  <c r="Q638" i="61"/>
  <c r="Q658" i="61"/>
  <c r="Q667" i="61"/>
  <c r="Q675" i="61"/>
  <c r="Q646" i="61"/>
  <c r="L890" i="61"/>
  <c r="Q889" i="61"/>
  <c r="Q653" i="61"/>
  <c r="K1066" i="61"/>
  <c r="K1067" i="61" s="1"/>
  <c r="M683" i="61"/>
  <c r="M684" i="61" s="1"/>
  <c r="K653" i="61"/>
  <c r="L683" i="61"/>
  <c r="R683" i="61" s="1"/>
  <c r="J590" i="61"/>
  <c r="Q890" i="61" l="1"/>
  <c r="L684" i="61"/>
  <c r="Q683" i="61"/>
  <c r="Q1067" i="61"/>
  <c r="K683" i="61"/>
  <c r="K684" i="61" s="1"/>
  <c r="M456" i="61"/>
  <c r="M461" i="61" s="1"/>
  <c r="L506" i="61"/>
  <c r="L511" i="61" s="1"/>
  <c r="M435" i="61"/>
  <c r="M454" i="61" s="1"/>
  <c r="R580" i="61" l="1"/>
  <c r="R516" i="61"/>
  <c r="R486" i="61"/>
  <c r="R566" i="61"/>
  <c r="R476" i="61"/>
  <c r="R510" i="61"/>
  <c r="R554" i="61"/>
  <c r="R492" i="61"/>
  <c r="R560" i="61"/>
  <c r="R448" i="61"/>
  <c r="R526" i="61"/>
  <c r="R586" i="61"/>
  <c r="R440" i="61"/>
  <c r="R496" i="61"/>
  <c r="R522" i="61"/>
  <c r="R576" i="61"/>
  <c r="R506" i="61"/>
  <c r="R468" i="61"/>
  <c r="R544" i="61"/>
  <c r="R452" i="61"/>
  <c r="R500" i="61"/>
  <c r="R540" i="61"/>
  <c r="Q684" i="61"/>
  <c r="M558" i="61"/>
  <c r="M563" i="61" s="1"/>
  <c r="L532" i="61"/>
  <c r="L549" i="61" s="1"/>
  <c r="M491" i="61"/>
  <c r="M504" i="61" s="1"/>
  <c r="L513" i="61"/>
  <c r="L519" i="61" s="1"/>
  <c r="L551" i="61"/>
  <c r="L556" i="61" s="1"/>
  <c r="L573" i="61"/>
  <c r="L581" i="61" s="1"/>
  <c r="Q452" i="61"/>
  <c r="Q492" i="61"/>
  <c r="Q510" i="61"/>
  <c r="M532" i="61"/>
  <c r="M549" i="61" s="1"/>
  <c r="L456" i="61"/>
  <c r="L461" i="61" s="1"/>
  <c r="M513" i="61"/>
  <c r="M519" i="61" s="1"/>
  <c r="M551" i="61"/>
  <c r="M556" i="61" s="1"/>
  <c r="M573" i="61"/>
  <c r="M581" i="61" s="1"/>
  <c r="L479" i="61"/>
  <c r="L489" i="61" s="1"/>
  <c r="Q440" i="61"/>
  <c r="Q476" i="61"/>
  <c r="Q496" i="61"/>
  <c r="Q516" i="61"/>
  <c r="Q554" i="61"/>
  <c r="Q576" i="61"/>
  <c r="L558" i="61"/>
  <c r="L563" i="61" s="1"/>
  <c r="M479" i="61"/>
  <c r="M489" i="61" s="1"/>
  <c r="L463" i="61"/>
  <c r="L477" i="61" s="1"/>
  <c r="L521" i="61"/>
  <c r="L530" i="61" s="1"/>
  <c r="M463" i="61"/>
  <c r="M477" i="61" s="1"/>
  <c r="M521" i="61"/>
  <c r="M530" i="61" s="1"/>
  <c r="L583" i="61"/>
  <c r="L588" i="61" s="1"/>
  <c r="Q500" i="61"/>
  <c r="Q522" i="61"/>
  <c r="Q540" i="61"/>
  <c r="Q560" i="61"/>
  <c r="Q580" i="61"/>
  <c r="M583" i="61"/>
  <c r="M588" i="61" s="1"/>
  <c r="L565" i="61"/>
  <c r="L571" i="61" s="1"/>
  <c r="M565" i="61"/>
  <c r="M571" i="61" s="1"/>
  <c r="Q448" i="61"/>
  <c r="Q468" i="61"/>
  <c r="Q486" i="61"/>
  <c r="M506" i="61"/>
  <c r="Q526" i="61"/>
  <c r="Q544" i="61"/>
  <c r="Q566" i="61"/>
  <c r="Q586" i="61"/>
  <c r="L435" i="61"/>
  <c r="L454" i="61" s="1"/>
  <c r="L491" i="61"/>
  <c r="L504" i="61" s="1"/>
  <c r="Q506" i="61" l="1"/>
  <c r="M511" i="61"/>
  <c r="R547" i="61"/>
  <c r="Q547" i="61"/>
  <c r="R488" i="61"/>
  <c r="Q488" i="61"/>
  <c r="R487" i="61"/>
  <c r="Q487" i="61"/>
  <c r="R503" i="61"/>
  <c r="Q503" i="61"/>
  <c r="R502" i="61"/>
  <c r="Q502" i="61"/>
  <c r="R501" i="61"/>
  <c r="Q501" i="61"/>
  <c r="R499" i="61"/>
  <c r="Q499" i="61"/>
  <c r="R498" i="61"/>
  <c r="Q498" i="61"/>
  <c r="R575" i="61"/>
  <c r="Q575" i="61"/>
  <c r="R494" i="61"/>
  <c r="Q494" i="61"/>
  <c r="R493" i="61"/>
  <c r="Q493" i="61"/>
  <c r="R548" i="61"/>
  <c r="Q548" i="61"/>
  <c r="R458" i="61"/>
  <c r="Q458" i="61"/>
  <c r="R464" i="61"/>
  <c r="Q464" i="61"/>
  <c r="R529" i="61"/>
  <c r="Q529" i="61"/>
  <c r="R451" i="61"/>
  <c r="Q451" i="61"/>
  <c r="R546" i="61"/>
  <c r="Q546" i="61"/>
  <c r="R470" i="61"/>
  <c r="Q470" i="61"/>
  <c r="R545" i="61"/>
  <c r="Q545" i="61"/>
  <c r="R469" i="61"/>
  <c r="Q469" i="61"/>
  <c r="R565" i="61"/>
  <c r="Q565" i="61"/>
  <c r="R485" i="61"/>
  <c r="Q485" i="61"/>
  <c r="R562" i="61"/>
  <c r="Q562" i="61"/>
  <c r="R484" i="61"/>
  <c r="Q484" i="61"/>
  <c r="R561" i="61"/>
  <c r="Q561" i="61"/>
  <c r="R483" i="61"/>
  <c r="Q483" i="61"/>
  <c r="Q559" i="61"/>
  <c r="R481" i="61"/>
  <c r="Q481" i="61"/>
  <c r="R558" i="61"/>
  <c r="Q558" i="61"/>
  <c r="R480" i="61"/>
  <c r="Q480" i="61"/>
  <c r="R555" i="61"/>
  <c r="Q555" i="61"/>
  <c r="R479" i="61"/>
  <c r="Q479" i="61"/>
  <c r="R553" i="61"/>
  <c r="Q553" i="61"/>
  <c r="R475" i="61"/>
  <c r="Q475" i="61"/>
  <c r="R552" i="61"/>
  <c r="Q552" i="61"/>
  <c r="R474" i="61"/>
  <c r="Q474" i="61"/>
  <c r="R551" i="61"/>
  <c r="Q551" i="61"/>
  <c r="R473" i="61"/>
  <c r="Q473" i="61"/>
  <c r="R532" i="61"/>
  <c r="Q532" i="61"/>
  <c r="Q444" i="61"/>
  <c r="R444" i="61"/>
  <c r="R471" i="61"/>
  <c r="Q471" i="61"/>
  <c r="R568" i="61"/>
  <c r="Q568" i="61"/>
  <c r="R585" i="61"/>
  <c r="Q585" i="61"/>
  <c r="R583" i="61"/>
  <c r="Q583" i="61"/>
  <c r="R579" i="61"/>
  <c r="Q579" i="61"/>
  <c r="R577" i="61"/>
  <c r="Q577" i="61"/>
  <c r="R573" i="61"/>
  <c r="Q573" i="61"/>
  <c r="R509" i="61"/>
  <c r="Q509" i="61"/>
  <c r="R528" i="61"/>
  <c r="Q528" i="61"/>
  <c r="R450" i="61"/>
  <c r="Q450" i="61"/>
  <c r="R527" i="61"/>
  <c r="Q527" i="61"/>
  <c r="R449" i="61"/>
  <c r="Q449" i="61"/>
  <c r="R543" i="61"/>
  <c r="Q543" i="61"/>
  <c r="R467" i="61"/>
  <c r="Q467" i="61"/>
  <c r="R542" i="61"/>
  <c r="Q542" i="61"/>
  <c r="R466" i="61"/>
  <c r="Q466" i="61"/>
  <c r="R541" i="61"/>
  <c r="Q541" i="61"/>
  <c r="R465" i="61"/>
  <c r="Q465" i="61"/>
  <c r="R539" i="61"/>
  <c r="Q539" i="61"/>
  <c r="R463" i="61"/>
  <c r="Q463" i="61"/>
  <c r="R538" i="61"/>
  <c r="Q538" i="61"/>
  <c r="R460" i="61"/>
  <c r="Q460" i="61"/>
  <c r="R537" i="61"/>
  <c r="Q537" i="61"/>
  <c r="R459" i="61"/>
  <c r="Q459" i="61"/>
  <c r="R535" i="61"/>
  <c r="Q535" i="61"/>
  <c r="R457" i="61"/>
  <c r="Q457" i="61"/>
  <c r="R534" i="61"/>
  <c r="Q534" i="61"/>
  <c r="R456" i="61"/>
  <c r="Q456" i="61"/>
  <c r="R533" i="61"/>
  <c r="Q533" i="61"/>
  <c r="R453" i="61"/>
  <c r="Q453" i="61"/>
  <c r="R472" i="61"/>
  <c r="Q472" i="61"/>
  <c r="R536" i="61"/>
  <c r="Q536" i="61"/>
  <c r="R567" i="61"/>
  <c r="Q567" i="61"/>
  <c r="R584" i="61"/>
  <c r="Q584" i="61"/>
  <c r="R578" i="61"/>
  <c r="Q578" i="61"/>
  <c r="R497" i="61"/>
  <c r="Q497" i="61"/>
  <c r="R495" i="61"/>
  <c r="Q495" i="61"/>
  <c r="R574" i="61"/>
  <c r="Q574" i="61"/>
  <c r="R569" i="61"/>
  <c r="Q569" i="61"/>
  <c r="R491" i="61"/>
  <c r="Q491" i="61"/>
  <c r="R435" i="61"/>
  <c r="Q435" i="61"/>
  <c r="R508" i="61"/>
  <c r="Q508" i="61"/>
  <c r="R587" i="61"/>
  <c r="Q587" i="61"/>
  <c r="R507" i="61"/>
  <c r="Q507" i="61"/>
  <c r="R525" i="61"/>
  <c r="Q525" i="61"/>
  <c r="R447" i="61"/>
  <c r="Q447" i="61"/>
  <c r="R524" i="61"/>
  <c r="Q524" i="61"/>
  <c r="R446" i="61"/>
  <c r="Q446" i="61"/>
  <c r="R523" i="61"/>
  <c r="Q523" i="61"/>
  <c r="R445" i="61"/>
  <c r="Q445" i="61"/>
  <c r="R521" i="61"/>
  <c r="Q521" i="61"/>
  <c r="R443" i="61"/>
  <c r="Q443" i="61"/>
  <c r="R518" i="61"/>
  <c r="Q518" i="61"/>
  <c r="R442" i="61"/>
  <c r="Q442" i="61"/>
  <c r="R517" i="61"/>
  <c r="Q517" i="61"/>
  <c r="R441" i="61"/>
  <c r="Q441" i="61"/>
  <c r="R515" i="61"/>
  <c r="Q515" i="61"/>
  <c r="R439" i="61"/>
  <c r="Q439" i="61"/>
  <c r="R514" i="61"/>
  <c r="Q514" i="61"/>
  <c r="R438" i="61"/>
  <c r="Q438" i="61"/>
  <c r="R513" i="61"/>
  <c r="Q513" i="61"/>
  <c r="R437" i="61"/>
  <c r="Q437" i="61"/>
  <c r="R570" i="61"/>
  <c r="Q570" i="61"/>
  <c r="R436" i="61"/>
  <c r="Q436" i="61"/>
  <c r="Q482" i="61"/>
  <c r="R482" i="61"/>
  <c r="K532" i="61"/>
  <c r="K549" i="61" s="1"/>
  <c r="L415" i="61"/>
  <c r="L392" i="61"/>
  <c r="L370" i="61"/>
  <c r="L337" i="61"/>
  <c r="L320" i="61"/>
  <c r="L288" i="61"/>
  <c r="L431" i="61"/>
  <c r="L222" i="61"/>
  <c r="M409" i="61"/>
  <c r="M398" i="61"/>
  <c r="M385" i="61"/>
  <c r="M359" i="61"/>
  <c r="M308" i="61"/>
  <c r="M294" i="61"/>
  <c r="M280" i="61"/>
  <c r="M264" i="61"/>
  <c r="M253" i="61"/>
  <c r="M235" i="61"/>
  <c r="L409" i="61"/>
  <c r="L398" i="61"/>
  <c r="L385" i="61"/>
  <c r="L359" i="61"/>
  <c r="L308" i="61"/>
  <c r="L294" i="61"/>
  <c r="L280" i="61"/>
  <c r="L264" i="61"/>
  <c r="L253" i="61"/>
  <c r="L235" i="61"/>
  <c r="M415" i="61"/>
  <c r="M392" i="61"/>
  <c r="M370" i="61"/>
  <c r="M337" i="61"/>
  <c r="M320" i="61"/>
  <c r="M288" i="61"/>
  <c r="M431" i="61"/>
  <c r="M222" i="61"/>
  <c r="R588" i="61"/>
  <c r="R549" i="61"/>
  <c r="R504" i="61"/>
  <c r="R511" i="61"/>
  <c r="K558" i="61"/>
  <c r="K563" i="61" s="1"/>
  <c r="K565" i="61"/>
  <c r="K571" i="61" s="1"/>
  <c r="K463" i="61"/>
  <c r="K477" i="61" s="1"/>
  <c r="K521" i="61"/>
  <c r="K530" i="61" s="1"/>
  <c r="AR3" i="39"/>
  <c r="R530" i="61"/>
  <c r="R581" i="61"/>
  <c r="K491" i="61"/>
  <c r="K504" i="61" s="1"/>
  <c r="R563" i="61"/>
  <c r="R461" i="61"/>
  <c r="R519" i="61"/>
  <c r="R477" i="61"/>
  <c r="R454" i="61"/>
  <c r="R571" i="61"/>
  <c r="R489" i="61"/>
  <c r="R556" i="61"/>
  <c r="R184" i="61" l="1"/>
  <c r="Q184" i="61"/>
  <c r="R200" i="61"/>
  <c r="Q200" i="61"/>
  <c r="R245" i="61"/>
  <c r="Q245" i="61"/>
  <c r="R285" i="61"/>
  <c r="Q285" i="61"/>
  <c r="R331" i="61"/>
  <c r="Q331" i="61"/>
  <c r="R388" i="61"/>
  <c r="Q388" i="61"/>
  <c r="R287" i="61"/>
  <c r="Q287" i="61"/>
  <c r="R195" i="61"/>
  <c r="Q195" i="61"/>
  <c r="R231" i="61"/>
  <c r="Q231" i="61"/>
  <c r="R258" i="61"/>
  <c r="Q258" i="61"/>
  <c r="R301" i="61"/>
  <c r="Q301" i="61"/>
  <c r="R344" i="61"/>
  <c r="Q344" i="61"/>
  <c r="R403" i="61"/>
  <c r="Q403" i="61"/>
  <c r="R307" i="61"/>
  <c r="Q307" i="61"/>
  <c r="R55" i="61"/>
  <c r="Q55" i="61"/>
  <c r="R186" i="61"/>
  <c r="Q186" i="61"/>
  <c r="R194" i="61"/>
  <c r="Q194" i="61"/>
  <c r="R202" i="61"/>
  <c r="Q202" i="61"/>
  <c r="R216" i="61"/>
  <c r="Q216" i="61"/>
  <c r="R230" i="61"/>
  <c r="Q230" i="61"/>
  <c r="R242" i="61"/>
  <c r="Q242" i="61"/>
  <c r="R246" i="61"/>
  <c r="Q246" i="61"/>
  <c r="R257" i="61"/>
  <c r="Q257" i="61"/>
  <c r="R268" i="61"/>
  <c r="Q268" i="61"/>
  <c r="R276" i="61"/>
  <c r="Q276" i="61"/>
  <c r="R290" i="61"/>
  <c r="Q290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20" i="61"/>
  <c r="Q420" i="61"/>
  <c r="R219" i="61"/>
  <c r="Q219" i="61"/>
  <c r="R306" i="61"/>
  <c r="Q306" i="61"/>
  <c r="R414" i="61"/>
  <c r="R208" i="61"/>
  <c r="Q208" i="61"/>
  <c r="R182" i="61"/>
  <c r="Q182" i="61"/>
  <c r="R189" i="61"/>
  <c r="Q189" i="61"/>
  <c r="R197" i="61"/>
  <c r="Q197" i="61"/>
  <c r="R211" i="61"/>
  <c r="Q211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82" i="61"/>
  <c r="Q282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Q234" i="61"/>
  <c r="R234" i="61"/>
  <c r="R368" i="61"/>
  <c r="Q368" i="61"/>
  <c r="R369" i="61"/>
  <c r="Q369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8" i="61"/>
  <c r="Q228" i="61"/>
  <c r="R255" i="61"/>
  <c r="Q255" i="61"/>
  <c r="R274" i="61"/>
  <c r="Q274" i="61"/>
  <c r="R323" i="61"/>
  <c r="Q323" i="61"/>
  <c r="R349" i="61"/>
  <c r="Q349" i="61"/>
  <c r="R412" i="61"/>
  <c r="Q412" i="61"/>
  <c r="R358" i="61"/>
  <c r="Q358" i="61"/>
  <c r="R203" i="61"/>
  <c r="Q203" i="61"/>
  <c r="R247" i="61"/>
  <c r="Q247" i="61"/>
  <c r="R277" i="61"/>
  <c r="Q277" i="61"/>
  <c r="R326" i="61"/>
  <c r="Q326" i="61"/>
  <c r="R365" i="61"/>
  <c r="Q365" i="61"/>
  <c r="R232" i="61"/>
  <c r="Q232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8" i="61"/>
  <c r="Q188" i="61"/>
  <c r="R196" i="61"/>
  <c r="Q196" i="61"/>
  <c r="R204" i="61"/>
  <c r="Q204" i="61"/>
  <c r="R224" i="61"/>
  <c r="Q224" i="61"/>
  <c r="R237" i="61"/>
  <c r="Q237" i="61"/>
  <c r="R428" i="61"/>
  <c r="Q428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4" i="61"/>
  <c r="Q394" i="61"/>
  <c r="R404" i="61"/>
  <c r="Q404" i="61"/>
  <c r="R422" i="61"/>
  <c r="Q422" i="61"/>
  <c r="R233" i="61"/>
  <c r="Q233" i="61"/>
  <c r="R319" i="61"/>
  <c r="Q319" i="61"/>
  <c r="R357" i="61"/>
  <c r="Q357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10" i="61"/>
  <c r="Q310" i="61"/>
  <c r="R322" i="61"/>
  <c r="Q322" i="61"/>
  <c r="R330" i="61"/>
  <c r="Q330" i="61"/>
  <c r="R340" i="61"/>
  <c r="Q340" i="61"/>
  <c r="R348" i="61"/>
  <c r="Q348" i="61"/>
  <c r="R361" i="61"/>
  <c r="Q361" i="61"/>
  <c r="R387" i="61"/>
  <c r="Q387" i="61"/>
  <c r="R397" i="61"/>
  <c r="Q397" i="61"/>
  <c r="R411" i="61"/>
  <c r="Q411" i="61"/>
  <c r="R206" i="61"/>
  <c r="Q206" i="61"/>
  <c r="R279" i="61"/>
  <c r="Q279" i="61"/>
  <c r="R424" i="61"/>
  <c r="Q424" i="61"/>
  <c r="R408" i="61"/>
  <c r="Q4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2" i="61"/>
  <c r="Q192" i="61"/>
  <c r="R214" i="61"/>
  <c r="Q214" i="61"/>
  <c r="R241" i="61"/>
  <c r="Q241" i="61"/>
  <c r="R266" i="61"/>
  <c r="Q266" i="61"/>
  <c r="R298" i="61"/>
  <c r="Q298" i="61"/>
  <c r="Q311" i="61"/>
  <c r="R311" i="61"/>
  <c r="R341" i="61"/>
  <c r="Q341" i="61"/>
  <c r="R362" i="61"/>
  <c r="Q362" i="61"/>
  <c r="R400" i="61"/>
  <c r="Q400" i="61"/>
  <c r="R207" i="61"/>
  <c r="Q207" i="61"/>
  <c r="R356" i="61"/>
  <c r="Q356" i="61"/>
  <c r="R187" i="61"/>
  <c r="Q187" i="61"/>
  <c r="R217" i="61"/>
  <c r="Q217" i="61"/>
  <c r="R269" i="61"/>
  <c r="Q269" i="61"/>
  <c r="R291" i="61"/>
  <c r="Q291" i="61"/>
  <c r="R314" i="61"/>
  <c r="Q314" i="61"/>
  <c r="R334" i="61"/>
  <c r="Q334" i="61"/>
  <c r="R352" i="61"/>
  <c r="Q352" i="61"/>
  <c r="R391" i="61"/>
  <c r="Q391" i="61"/>
  <c r="R421" i="61"/>
  <c r="Q421" i="61"/>
  <c r="R318" i="61"/>
  <c r="Q318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0" i="61"/>
  <c r="Q190" i="61"/>
  <c r="R198" i="61"/>
  <c r="Q198" i="61"/>
  <c r="R212" i="61"/>
  <c r="Q212" i="61"/>
  <c r="R226" i="61"/>
  <c r="Q226" i="61"/>
  <c r="R239" i="61"/>
  <c r="Q239" i="61"/>
  <c r="R243" i="61"/>
  <c r="Q243" i="61"/>
  <c r="R250" i="61"/>
  <c r="Q250" i="61"/>
  <c r="R261" i="61"/>
  <c r="Q261" i="61"/>
  <c r="R272" i="61"/>
  <c r="Q272" i="61"/>
  <c r="R283" i="61"/>
  <c r="Q283" i="61"/>
  <c r="R296" i="61"/>
  <c r="Q296" i="61"/>
  <c r="R304" i="61"/>
  <c r="Q304" i="61"/>
  <c r="R317" i="61"/>
  <c r="Q317" i="61"/>
  <c r="R329" i="61"/>
  <c r="Q329" i="61"/>
  <c r="R339" i="61"/>
  <c r="Q339" i="61"/>
  <c r="R347" i="61"/>
  <c r="Q347" i="61"/>
  <c r="R355" i="61"/>
  <c r="Q355" i="61"/>
  <c r="R372" i="61"/>
  <c r="Q372" i="61"/>
  <c r="R396" i="61"/>
  <c r="Q396" i="61"/>
  <c r="R406" i="61"/>
  <c r="Q406" i="61"/>
  <c r="R205" i="61"/>
  <c r="Q205" i="61"/>
  <c r="R263" i="61"/>
  <c r="Q263" i="61"/>
  <c r="R407" i="61"/>
  <c r="Q407" i="61"/>
  <c r="R252" i="61"/>
  <c r="Q252" i="61"/>
  <c r="R185" i="61"/>
  <c r="Q185" i="61"/>
  <c r="R193" i="61"/>
  <c r="Q193" i="61"/>
  <c r="R201" i="61"/>
  <c r="Q201" i="61"/>
  <c r="R215" i="61"/>
  <c r="Q215" i="61"/>
  <c r="R229" i="61"/>
  <c r="Q229" i="61"/>
  <c r="R427" i="61"/>
  <c r="Q427" i="61"/>
  <c r="R430" i="61"/>
  <c r="Q430" i="61"/>
  <c r="R256" i="61"/>
  <c r="Q256" i="61"/>
  <c r="R267" i="61"/>
  <c r="Q267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401" i="61"/>
  <c r="Q401" i="61"/>
  <c r="R413" i="61"/>
  <c r="Q413" i="61"/>
  <c r="R218" i="61"/>
  <c r="Q218" i="61"/>
  <c r="R305" i="61"/>
  <c r="Q305" i="61"/>
  <c r="R220" i="61"/>
  <c r="Q220" i="61"/>
  <c r="R221" i="61"/>
  <c r="Q221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6" i="61"/>
  <c r="Q489" i="61"/>
  <c r="Q477" i="61"/>
  <c r="Q581" i="61"/>
  <c r="Q504" i="61"/>
  <c r="Q461" i="61"/>
  <c r="Q454" i="61"/>
  <c r="Q530" i="61"/>
  <c r="Q511" i="61"/>
  <c r="Q549" i="61"/>
  <c r="Q571" i="61"/>
  <c r="Q519" i="61"/>
  <c r="Q563" i="61"/>
  <c r="Q588" i="61"/>
  <c r="K506" i="61"/>
  <c r="K511" i="61" s="1"/>
  <c r="M589" i="61"/>
  <c r="M590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5" i="61"/>
  <c r="R253" i="61"/>
  <c r="R264" i="61"/>
  <c r="R280" i="61"/>
  <c r="L425" i="61"/>
  <c r="R425" i="61" s="1"/>
  <c r="K253" i="61"/>
  <c r="K235" i="61"/>
  <c r="R320" i="61"/>
  <c r="R370" i="61"/>
  <c r="K370" i="61"/>
  <c r="K337" i="61"/>
  <c r="K409" i="61"/>
  <c r="K398" i="61"/>
  <c r="K385" i="61"/>
  <c r="K359" i="61"/>
  <c r="K308" i="61"/>
  <c r="K294" i="61"/>
  <c r="K222" i="61"/>
  <c r="M209" i="61"/>
  <c r="R294" i="61"/>
  <c r="R308" i="61"/>
  <c r="R359" i="61"/>
  <c r="R385" i="61"/>
  <c r="R398" i="61"/>
  <c r="R409" i="61"/>
  <c r="M425" i="61"/>
  <c r="L209" i="61"/>
  <c r="R209" i="61" s="1"/>
  <c r="R222" i="61"/>
  <c r="R431" i="61"/>
  <c r="R288" i="61"/>
  <c r="R392" i="61"/>
  <c r="R415" i="61"/>
  <c r="K280" i="61"/>
  <c r="K264" i="61"/>
  <c r="R337" i="61"/>
  <c r="K320" i="61"/>
  <c r="K415" i="61"/>
  <c r="K392" i="61"/>
  <c r="K431" i="61"/>
  <c r="K551" i="61"/>
  <c r="K556" i="61" s="1"/>
  <c r="K583" i="61"/>
  <c r="K588" i="61" s="1"/>
  <c r="K456" i="61"/>
  <c r="K461" i="61" s="1"/>
  <c r="K513" i="61"/>
  <c r="K519" i="61" s="1"/>
  <c r="K479" i="61"/>
  <c r="K489" i="61" s="1"/>
  <c r="L589" i="61"/>
  <c r="R589" i="61" s="1"/>
  <c r="K573" i="61"/>
  <c r="K581" i="61" s="1"/>
  <c r="AF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8" i="61"/>
  <c r="Q337" i="61"/>
  <c r="Q415" i="61"/>
  <c r="Q222" i="61"/>
  <c r="Q398" i="61"/>
  <c r="Q294" i="61"/>
  <c r="Q320" i="61"/>
  <c r="Q253" i="61"/>
  <c r="Q392" i="61"/>
  <c r="Q209" i="61"/>
  <c r="Q385" i="61"/>
  <c r="Q425" i="61"/>
  <c r="Q235" i="61"/>
  <c r="Q58" i="61"/>
  <c r="Q20" i="61"/>
  <c r="Q81" i="61"/>
  <c r="Q52" i="61"/>
  <c r="Q359" i="61"/>
  <c r="Q280" i="61"/>
  <c r="Q34" i="61"/>
  <c r="Q589" i="61"/>
  <c r="Q431" i="61"/>
  <c r="Q409" i="61"/>
  <c r="Q308" i="61"/>
  <c r="Q370" i="61"/>
  <c r="Q264" i="61"/>
  <c r="Q66" i="61"/>
  <c r="Q47" i="61"/>
  <c r="L82" i="61"/>
  <c r="M82" i="61"/>
  <c r="M83" i="61" s="1"/>
  <c r="R154" i="61"/>
  <c r="R119" i="61"/>
  <c r="R105" i="61"/>
  <c r="R135" i="61"/>
  <c r="R169" i="61"/>
  <c r="R178" i="61"/>
  <c r="K288" i="61"/>
  <c r="L432" i="61"/>
  <c r="R432" i="61" s="1"/>
  <c r="M432" i="61"/>
  <c r="K425" i="61"/>
  <c r="L590" i="61"/>
  <c r="R82" i="61" l="1"/>
  <c r="L83" i="61"/>
  <c r="Q169" i="61"/>
  <c r="Q105" i="61"/>
  <c r="Q82" i="61"/>
  <c r="L433" i="61"/>
  <c r="Q432" i="61"/>
  <c r="Q119" i="61"/>
  <c r="Q590" i="61"/>
  <c r="Q154" i="61"/>
  <c r="Q178" i="61"/>
  <c r="Q135" i="61"/>
  <c r="K83" i="61"/>
  <c r="M179" i="61"/>
  <c r="M180" i="61" s="1"/>
  <c r="L179" i="61"/>
  <c r="L1068" i="61" s="1"/>
  <c r="K209" i="61"/>
  <c r="M433" i="61"/>
  <c r="K85" i="61"/>
  <c r="K105" i="61" s="1"/>
  <c r="R1068" i="61" l="1"/>
  <c r="R179" i="61"/>
  <c r="L180" i="61"/>
  <c r="Q179" i="61"/>
  <c r="Q433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8" i="61"/>
  <c r="M1069" i="61" s="1"/>
  <c r="K432" i="61"/>
  <c r="K433" i="61" s="1"/>
  <c r="L1069" i="61" l="1"/>
  <c r="Q1069" i="61" s="1"/>
  <c r="Q1068" i="61"/>
  <c r="Q180" i="61"/>
  <c r="K179" i="61" l="1"/>
  <c r="K180" i="61" l="1"/>
  <c r="K435" i="61"/>
  <c r="K454" i="61" l="1"/>
  <c r="K589" i="61" s="1"/>
  <c r="K1068" i="61" s="1"/>
  <c r="K590" i="61" l="1"/>
  <c r="K1069" i="61"/>
  <c r="J179" i="61"/>
  <c r="J180" i="61" l="1"/>
  <c r="J710" i="61"/>
  <c r="J889" i="61" s="1"/>
  <c r="J890" i="61" s="1"/>
  <c r="J1068" i="61" l="1"/>
  <c r="J1069" i="61" s="1"/>
</calcChain>
</file>

<file path=xl/comments1.xml><?xml version="1.0" encoding="utf-8"?>
<comments xmlns="http://schemas.openxmlformats.org/spreadsheetml/2006/main">
  <authors>
    <author>asus pc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</commentList>
</comments>
</file>

<file path=xl/sharedStrings.xml><?xml version="1.0" encoding="utf-8"?>
<sst xmlns="http://schemas.openxmlformats.org/spreadsheetml/2006/main" count="16555" uniqueCount="3354">
  <si>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</si>
  <si>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</si>
  <si>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</si>
  <si>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</si>
  <si>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</si>
  <si>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</si>
  <si>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</si>
  <si>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</si>
  <si>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</si>
  <si>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</si>
  <si>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</si>
  <si>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</si>
  <si>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</si>
  <si>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</si>
  <si>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</si>
  <si>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</si>
  <si>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</si>
  <si>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</si>
  <si>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</si>
  <si>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</si>
  <si>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</si>
  <si>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</si>
  <si>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</si>
  <si>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</si>
  <si>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</si>
  <si>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</si>
  <si>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</si>
  <si>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</si>
  <si>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</si>
  <si>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</si>
  <si>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</si>
  <si>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</si>
  <si>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</si>
  <si>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</si>
  <si>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</si>
  <si>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</si>
  <si>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</si>
  <si>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</si>
  <si>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</si>
  <si>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</si>
  <si>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</si>
  <si>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</si>
  <si>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</si>
  <si>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</si>
  <si>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</si>
  <si>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</si>
  <si>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</si>
  <si>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</si>
  <si>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</si>
  <si>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</si>
  <si>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</si>
  <si>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</si>
  <si>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</si>
  <si>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</si>
  <si>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</si>
  <si>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</si>
  <si>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</si>
  <si>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</si>
  <si>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</si>
  <si>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</si>
  <si>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</si>
  <si>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</si>
  <si>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</si>
  <si>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</si>
  <si>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</si>
  <si>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</si>
  <si>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</si>
  <si>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</si>
  <si>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</si>
  <si>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</si>
  <si>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</si>
  <si>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</si>
  <si>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</si>
  <si>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</si>
  <si>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</si>
  <si>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</si>
  <si>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</si>
  <si>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</si>
  <si>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</si>
  <si>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</si>
  <si>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</si>
  <si>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</si>
  <si>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</si>
  <si>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</si>
  <si>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</si>
  <si>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</si>
  <si>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</si>
  <si>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</si>
  <si>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</si>
  <si>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</si>
  <si>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</si>
  <si>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</si>
  <si>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</si>
  <si>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</si>
  <si>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</si>
  <si>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</si>
  <si>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</si>
  <si>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</si>
  <si>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</si>
  <si>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</si>
  <si>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</si>
  <si>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</si>
  <si>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</si>
  <si>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</si>
  <si>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</si>
  <si>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</si>
  <si>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</si>
  <si>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</si>
  <si>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</si>
  <si>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</si>
  <si>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</si>
  <si>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</si>
  <si>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</si>
  <si>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</si>
  <si>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</si>
  <si>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</si>
  <si>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</si>
  <si>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</si>
  <si>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</si>
  <si>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</si>
  <si>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</si>
  <si>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</si>
  <si>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</si>
  <si>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</si>
  <si>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</si>
  <si>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</si>
  <si>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</si>
  <si>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</si>
  <si>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</si>
  <si>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</si>
  <si>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</si>
  <si>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</si>
  <si>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</si>
  <si>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</si>
  <si>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</si>
  <si>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</si>
  <si>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</si>
  <si>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</si>
  <si>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</si>
  <si>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</si>
  <si>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</si>
  <si>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</si>
  <si>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</si>
  <si>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</si>
  <si>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</si>
  <si>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</si>
  <si>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</si>
  <si>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</si>
  <si>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</si>
  <si>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</si>
  <si>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</si>
  <si>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</si>
  <si>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</si>
  <si>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</si>
  <si>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</si>
  <si>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</si>
  <si>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</si>
  <si>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</si>
  <si>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</si>
  <si>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</si>
  <si>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</si>
  <si>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</si>
  <si>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</si>
  <si>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</si>
  <si>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</si>
  <si>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</si>
  <si>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</si>
  <si>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</si>
  <si>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</si>
  <si>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</si>
  <si>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</si>
  <si>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</si>
  <si>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</si>
  <si>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</si>
  <si>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</si>
  <si>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</si>
  <si>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</si>
  <si>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</si>
  <si>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</si>
  <si>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</si>
  <si>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</si>
  <si>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</si>
  <si>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</si>
  <si>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</si>
  <si>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</si>
  <si>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</si>
  <si>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</si>
  <si>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</si>
  <si>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</si>
  <si>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</si>
  <si>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</si>
  <si>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</si>
  <si>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</si>
  <si>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</si>
  <si>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</si>
  <si>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</si>
  <si>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</si>
  <si>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</si>
  <si>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</si>
  <si>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</si>
  <si>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</si>
  <si>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</si>
  <si>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</si>
  <si>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</si>
  <si>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</si>
  <si>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</si>
  <si>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</si>
  <si>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</si>
  <si>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</si>
  <si>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</si>
  <si>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</si>
  <si>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</si>
  <si>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</si>
  <si>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</si>
  <si>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</si>
  <si>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</si>
  <si>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</si>
  <si>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</si>
  <si>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</si>
  <si>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</si>
  <si>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</si>
  <si>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</si>
  <si>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</si>
  <si>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</si>
  <si>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</si>
  <si>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</si>
  <si>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</si>
  <si>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</si>
  <si>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</si>
  <si>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</si>
  <si>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</si>
  <si>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</si>
  <si>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</si>
  <si>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</si>
  <si>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</si>
  <si>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</si>
  <si>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</si>
  <si>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</si>
  <si>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</si>
  <si>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</si>
  <si>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</si>
  <si>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</si>
  <si>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</si>
  <si>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</si>
  <si>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</si>
  <si>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</si>
  <si>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</si>
  <si>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</si>
  <si>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</si>
  <si>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</si>
  <si>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</si>
  <si>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</si>
  <si>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</si>
  <si>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</si>
  <si>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</si>
  <si>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</si>
  <si>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</si>
  <si>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</si>
  <si>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</si>
  <si>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</si>
  <si>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</si>
  <si>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</si>
  <si>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</si>
  <si>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</si>
  <si>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</si>
  <si>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</si>
  <si>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</si>
  <si>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</si>
  <si>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</si>
  <si>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</si>
  <si>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</si>
  <si>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</si>
  <si>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</si>
  <si>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</si>
  <si>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</si>
  <si>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</si>
  <si>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</si>
  <si>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</si>
  <si>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</si>
  <si>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</si>
  <si>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</si>
  <si>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</si>
  <si>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</si>
  <si>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</si>
  <si>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</si>
  <si>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</si>
  <si>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</si>
  <si>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</si>
  <si>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</si>
  <si>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</si>
  <si>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</si>
  <si>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</si>
  <si>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</si>
  <si>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</si>
  <si>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</si>
  <si>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</si>
  <si>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</si>
  <si>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</si>
  <si>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</si>
  <si>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</si>
  <si>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</si>
  <si>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</si>
  <si>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</si>
  <si>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</si>
  <si>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</si>
  <si>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</si>
  <si>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</si>
  <si>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</si>
  <si>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</si>
  <si>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</si>
  <si>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</si>
  <si>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</si>
  <si>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</si>
  <si>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</si>
  <si>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</si>
  <si>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</si>
  <si>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</si>
  <si>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</si>
  <si>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</si>
  <si>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</si>
  <si>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</si>
  <si>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</si>
  <si>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</si>
  <si>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</si>
  <si>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</si>
  <si>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</si>
  <si>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</si>
  <si>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</si>
  <si>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</si>
  <si>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</si>
  <si>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</si>
  <si>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</si>
  <si>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</si>
  <si>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</si>
  <si>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</si>
  <si>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</si>
  <si>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</si>
  <si>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</si>
  <si>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</si>
  <si>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</si>
  <si>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</si>
  <si>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</si>
  <si>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</si>
  <si>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</si>
  <si>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</si>
  <si>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</si>
  <si>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</si>
  <si>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</si>
  <si>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</si>
  <si>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</si>
  <si>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</si>
  <si>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</si>
  <si>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</si>
  <si>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</si>
  <si>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</si>
  <si>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</si>
  <si>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</si>
  <si>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</si>
  <si>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</si>
  <si>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</si>
  <si>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</si>
  <si>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</si>
  <si>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</si>
  <si>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</si>
  <si>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</si>
  <si>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</si>
  <si>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</si>
  <si>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</si>
  <si>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</si>
  <si>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</si>
  <si>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</si>
  <si>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</si>
  <si>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</si>
  <si>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</si>
  <si>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</si>
  <si>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</si>
  <si>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</si>
  <si>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</si>
  <si>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</si>
  <si>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</si>
  <si>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</si>
  <si>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</si>
  <si>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</si>
  <si>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</si>
  <si>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</si>
  <si>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</si>
  <si>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</si>
  <si>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</si>
  <si>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</si>
  <si>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</si>
  <si>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</si>
  <si>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</si>
  <si>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</si>
  <si>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</si>
  <si>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</si>
  <si>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</si>
  <si>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</si>
  <si>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</si>
  <si>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</si>
  <si>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</si>
  <si>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</si>
  <si>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</si>
  <si>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</si>
  <si>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</si>
  <si>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</si>
  <si>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</si>
  <si>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</si>
  <si>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</si>
  <si>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</si>
  <si>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</si>
  <si>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</si>
  <si>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</si>
  <si>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</si>
  <si>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</si>
  <si>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</si>
  <si>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</si>
  <si>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</si>
  <si>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</si>
  <si>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</si>
  <si>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</si>
  <si>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</si>
  <si>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</si>
  <si>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</si>
  <si>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</si>
  <si>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</si>
  <si>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</si>
  <si>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</si>
  <si>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</si>
  <si>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</si>
  <si>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</si>
  <si>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</si>
  <si>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</si>
  <si>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</si>
  <si>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</si>
  <si>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</si>
  <si>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</si>
  <si>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</si>
  <si>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</si>
  <si>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</si>
  <si>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</si>
  <si>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</si>
  <si>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</si>
  <si>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</si>
  <si>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</si>
  <si>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</si>
  <si>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</si>
  <si>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</si>
  <si>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</si>
  <si>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</si>
  <si>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</si>
  <si>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</si>
  <si>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</si>
  <si>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</si>
  <si>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</si>
  <si>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</si>
  <si>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</si>
  <si>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</si>
  <si>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</si>
  <si>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</si>
  <si>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</si>
  <si>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</si>
  <si>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</si>
  <si>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</si>
  <si>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</si>
  <si>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</si>
  <si>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</si>
  <si>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</si>
  <si>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</si>
  <si>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</si>
  <si>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</si>
  <si>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</si>
  <si>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</si>
  <si>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</si>
  <si>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</si>
  <si>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</si>
  <si>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</si>
  <si>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</si>
  <si>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</si>
  <si>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</si>
  <si>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</si>
  <si>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</si>
  <si>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</si>
  <si>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</si>
  <si>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</si>
  <si>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</si>
  <si>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</si>
  <si>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</si>
  <si>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</si>
  <si>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</si>
  <si>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</si>
  <si>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</si>
  <si>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</si>
  <si>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</si>
  <si>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</si>
  <si>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</si>
  <si>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</si>
  <si>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</si>
  <si>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</si>
  <si>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</si>
  <si>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</si>
  <si>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</si>
  <si>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</si>
  <si>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</si>
  <si>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</si>
  <si>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</si>
  <si>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</si>
  <si>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</si>
  <si>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</si>
  <si>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</si>
  <si>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</si>
  <si>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</si>
  <si>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</si>
  <si>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</si>
  <si>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</si>
  <si>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</si>
  <si>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</si>
  <si>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</si>
  <si>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</si>
  <si>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</si>
  <si>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</si>
  <si>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</si>
  <si>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</si>
  <si>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</si>
  <si>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</si>
  <si>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</si>
  <si>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</si>
  <si>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</si>
  <si>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</si>
  <si>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</si>
  <si>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</si>
  <si>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</si>
  <si>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</si>
  <si>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</si>
  <si>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</si>
  <si>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</si>
  <si>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</si>
  <si>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</si>
  <si>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</si>
  <si>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</si>
  <si>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</si>
  <si>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</si>
  <si>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</si>
  <si>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</si>
  <si>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</si>
  <si>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</si>
  <si>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</si>
  <si>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</si>
  <si>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</si>
  <si>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</si>
  <si>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</si>
  <si>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</si>
  <si>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</si>
  <si>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</si>
  <si>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</si>
  <si>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</si>
  <si>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</si>
  <si>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</si>
  <si>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</si>
  <si>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</si>
  <si>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</si>
  <si>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</si>
  <si>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</si>
  <si>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</si>
  <si>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</si>
  <si>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</si>
  <si>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</si>
  <si>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</si>
  <si>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</si>
  <si>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</si>
  <si>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</si>
  <si>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</si>
  <si>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</si>
  <si>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</si>
  <si>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</si>
  <si>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</si>
  <si>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</si>
  <si>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</si>
  <si>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</si>
  <si>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</si>
  <si>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</si>
  <si>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</si>
  <si>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</si>
  <si>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</si>
  <si>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</si>
  <si>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</si>
  <si>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</si>
  <si>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</si>
  <si>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</si>
  <si>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</si>
  <si>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</si>
  <si>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</si>
  <si>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</si>
  <si>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</si>
  <si>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</si>
  <si>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</si>
  <si>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</si>
  <si>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</si>
  <si>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</si>
  <si>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</si>
  <si>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</si>
  <si>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</si>
  <si>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</si>
  <si>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</si>
  <si>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</si>
  <si>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</si>
  <si>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</si>
  <si>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</si>
  <si>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</si>
  <si>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</si>
  <si>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</si>
  <si>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</si>
  <si>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</si>
  <si>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</si>
  <si>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</si>
  <si>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</si>
  <si>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</si>
  <si>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</si>
  <si>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</si>
  <si>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</si>
  <si>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</si>
  <si>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</si>
  <si>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</si>
  <si>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</si>
  <si>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</si>
  <si>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</si>
  <si>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</si>
  <si>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</si>
  <si>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</si>
  <si>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</si>
  <si>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</si>
  <si>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</si>
  <si>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</si>
  <si>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</si>
  <si>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</si>
  <si>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</si>
  <si>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</si>
  <si>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</si>
  <si>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</si>
  <si>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</si>
  <si>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</si>
  <si>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</si>
  <si>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</si>
  <si>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</si>
  <si>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</si>
  <si>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</si>
  <si>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</si>
  <si>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</si>
  <si>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</si>
  <si>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</si>
  <si>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</si>
  <si>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</si>
  <si>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</si>
  <si>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</si>
  <si>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</si>
  <si>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</si>
  <si>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</si>
  <si>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</si>
  <si>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</si>
  <si>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</si>
  <si>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</si>
  <si>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</si>
  <si>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</si>
  <si>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</si>
  <si>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</si>
  <si>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</si>
  <si>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</si>
  <si>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</si>
  <si>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</si>
  <si>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</si>
  <si>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</si>
  <si>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</si>
  <si>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</si>
  <si>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</si>
  <si>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</si>
  <si>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</si>
  <si>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</si>
  <si>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</si>
  <si>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</si>
  <si>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</si>
  <si>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</si>
  <si>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</si>
  <si>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</si>
  <si>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</si>
  <si>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</si>
  <si>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</si>
  <si>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</si>
  <si>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</si>
  <si>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</si>
  <si>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</si>
  <si>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</si>
  <si>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</si>
  <si>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</si>
  <si>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</si>
  <si>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</si>
  <si>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</si>
  <si>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</si>
  <si>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</si>
  <si>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</si>
  <si>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</si>
  <si>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</si>
  <si>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</si>
  <si>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</si>
  <si>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</si>
  <si>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</si>
  <si>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</si>
  <si>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</si>
  <si>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</si>
  <si>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</si>
  <si>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</si>
  <si>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</si>
  <si>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</si>
  <si>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</si>
  <si>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</si>
  <si>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</si>
  <si>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</si>
  <si>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</si>
  <si>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</si>
  <si>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</si>
  <si>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</si>
  <si>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</si>
  <si>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</si>
  <si>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</si>
  <si>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</si>
  <si>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</si>
  <si>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</si>
  <si>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</si>
  <si>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</si>
  <si>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</si>
  <si>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</si>
  <si>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</si>
  <si>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</si>
  <si>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</si>
  <si>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</si>
  <si>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</si>
  <si>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</si>
  <si>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</si>
  <si>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</si>
  <si>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</si>
  <si>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</si>
  <si>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</si>
  <si>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</si>
  <si>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</si>
  <si>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</si>
  <si>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</si>
  <si>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</si>
  <si>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</si>
  <si>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</si>
  <si>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</si>
  <si>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</si>
  <si>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</si>
  <si>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</si>
  <si>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</si>
  <si>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</si>
  <si>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</si>
  <si>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</si>
  <si>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</si>
  <si>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</si>
  <si>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</si>
  <si>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</si>
  <si>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</si>
  <si>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</si>
  <si>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</si>
  <si>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</si>
  <si>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</si>
  <si>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</si>
  <si>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</si>
  <si>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</si>
  <si>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</si>
  <si>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</si>
  <si>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</si>
  <si>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</si>
  <si>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</si>
  <si>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</si>
  <si>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</si>
  <si>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</si>
  <si>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</si>
  <si>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</si>
  <si>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</si>
  <si>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</si>
  <si>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</si>
  <si>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</si>
  <si>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</si>
  <si>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</si>
  <si>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</si>
  <si>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</si>
  <si>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</si>
  <si>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</si>
  <si>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</si>
  <si>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</si>
  <si>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</si>
  <si>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</si>
  <si>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</si>
  <si>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</si>
  <si>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</si>
  <si>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</si>
  <si>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</si>
  <si>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</si>
  <si>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</si>
  <si>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</si>
  <si>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</si>
  <si>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</si>
  <si>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</si>
  <si>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</si>
  <si>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</si>
  <si>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</si>
  <si>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</si>
  <si>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</si>
  <si>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</si>
  <si>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</si>
  <si>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</si>
  <si>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</si>
  <si>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</si>
  <si>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</si>
  <si>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</si>
  <si>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</si>
  <si>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</si>
  <si>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</si>
  <si>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</si>
  <si>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</si>
  <si>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</si>
  <si>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</si>
  <si>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</si>
  <si>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</si>
  <si>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</si>
  <si>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</si>
  <si>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</si>
  <si>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</si>
  <si>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</si>
  <si>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</si>
  <si>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</si>
  <si>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</si>
  <si>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</si>
  <si>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</si>
  <si>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</si>
  <si>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</si>
  <si>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</si>
  <si>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</si>
  <si>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</si>
  <si>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</si>
  <si>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</si>
  <si>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</si>
  <si>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</si>
  <si>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</si>
  <si>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</si>
  <si>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</si>
  <si>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</si>
  <si>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</si>
  <si>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</si>
  <si>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</si>
  <si>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</si>
  <si>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</si>
  <si>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</si>
  <si>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</si>
  <si>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</si>
  <si>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</si>
  <si>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</si>
  <si>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</si>
  <si>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</si>
  <si>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</si>
  <si>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</si>
  <si>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</si>
  <si>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</si>
  <si>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</si>
  <si>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</si>
  <si>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</si>
  <si>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</si>
  <si>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</si>
  <si>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</si>
  <si>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</si>
  <si>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</si>
  <si>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</si>
  <si>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</si>
  <si>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</si>
  <si>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</si>
  <si>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</si>
  <si>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</si>
  <si>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</si>
  <si>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</si>
  <si>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</si>
  <si>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</si>
  <si>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</si>
  <si>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</si>
  <si>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</si>
  <si>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</si>
  <si>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</si>
  <si>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</si>
  <si>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</si>
  <si>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</si>
  <si>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</si>
  <si>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</si>
  <si>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</si>
  <si>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</si>
  <si>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</si>
  <si>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</si>
  <si>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</si>
  <si>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</si>
  <si>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</si>
  <si>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</si>
  <si>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</si>
  <si>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</si>
  <si>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</si>
  <si>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</si>
  <si>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</si>
  <si>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</si>
  <si>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</si>
  <si>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</si>
  <si>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</si>
  <si>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</si>
  <si>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</si>
  <si>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</si>
  <si>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</si>
  <si>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</si>
  <si>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</si>
  <si>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</si>
  <si>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</si>
  <si>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</si>
  <si>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</si>
  <si>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</si>
  <si>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</si>
  <si>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</si>
  <si>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</si>
  <si>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</si>
  <si>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</si>
  <si>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</si>
  <si>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</si>
  <si>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</si>
  <si>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</si>
  <si>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</si>
  <si>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</si>
  <si>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</si>
  <si>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</si>
  <si>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</si>
  <si>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</si>
  <si>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</si>
  <si>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</si>
  <si>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</si>
  <si>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</si>
  <si>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</si>
  <si>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</si>
  <si>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</si>
  <si>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</si>
  <si>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</si>
  <si>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</si>
  <si>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</si>
  <si>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</si>
  <si>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</si>
  <si>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</si>
  <si>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</si>
  <si>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</si>
  <si>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</si>
  <si>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</si>
  <si>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</si>
  <si>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</si>
  <si>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</si>
  <si>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</si>
  <si>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</si>
  <si>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</si>
  <si>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</si>
  <si>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</si>
  <si>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</si>
  <si>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</si>
  <si>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</si>
  <si>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</si>
  <si>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</si>
  <si>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</si>
  <si>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</si>
  <si>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</si>
  <si>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</si>
  <si>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</si>
  <si>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</si>
  <si>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</si>
  <si>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</si>
  <si>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</si>
  <si>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</si>
  <si>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</si>
  <si>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</si>
  <si>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</si>
  <si>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</si>
  <si>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</si>
  <si>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</si>
  <si>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</si>
  <si>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</si>
  <si>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</si>
  <si>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</si>
  <si>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</si>
  <si>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</si>
  <si>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</si>
  <si>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</si>
  <si>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</si>
  <si>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</si>
  <si>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</si>
  <si>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</si>
  <si>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</si>
  <si>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</si>
  <si>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</si>
  <si>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</si>
  <si>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</si>
  <si>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</si>
  <si>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</si>
  <si>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</si>
  <si>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</si>
  <si>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</si>
  <si>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</si>
  <si>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</si>
  <si>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</si>
  <si>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</si>
  <si>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</si>
  <si>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</si>
  <si>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</si>
  <si>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</si>
  <si>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</si>
  <si>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</si>
  <si>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</si>
  <si>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</si>
  <si>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</si>
  <si>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</si>
  <si>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</si>
  <si>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</si>
  <si>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</si>
  <si>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</si>
  <si>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</si>
  <si>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</si>
  <si>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</si>
  <si>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</si>
  <si>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</si>
  <si>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</si>
  <si>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</si>
  <si>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</si>
  <si>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</si>
  <si>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</si>
  <si>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</si>
  <si>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</si>
  <si>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</si>
  <si>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</si>
  <si>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</si>
  <si>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</si>
  <si>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</si>
  <si>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</si>
  <si>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</si>
  <si>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</si>
  <si>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</si>
  <si>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</si>
  <si>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</si>
  <si>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</si>
  <si>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</si>
  <si>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</si>
  <si>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</si>
  <si>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</si>
  <si>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</si>
  <si>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</si>
  <si>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</si>
  <si>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</si>
  <si>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</si>
  <si>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</si>
  <si>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</si>
  <si>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</si>
  <si>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</si>
  <si>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</si>
  <si>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</si>
  <si>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</si>
  <si>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</si>
  <si>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</si>
  <si>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</si>
  <si>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</si>
  <si>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</si>
  <si>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</si>
  <si>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</si>
  <si>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</si>
  <si>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</si>
  <si>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</si>
  <si>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</si>
  <si>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</si>
  <si>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</si>
  <si>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</si>
  <si>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</si>
  <si>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</si>
  <si>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</si>
  <si>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</si>
  <si>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</si>
  <si>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</si>
  <si>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</si>
  <si>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</si>
  <si>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</si>
  <si>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</si>
  <si>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</si>
  <si>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</si>
  <si>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</si>
  <si>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</si>
  <si>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</si>
  <si>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</si>
  <si>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</si>
  <si>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</si>
  <si>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</si>
  <si>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</si>
  <si>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</si>
  <si>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</si>
  <si>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</si>
  <si>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</si>
  <si>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</si>
  <si>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</si>
  <si>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</si>
  <si>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</si>
  <si>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</si>
  <si>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</si>
  <si>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</si>
  <si>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</si>
  <si>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</si>
  <si>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</si>
  <si>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</si>
  <si>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</si>
  <si>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</si>
  <si>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</si>
  <si>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</si>
  <si>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</si>
  <si>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</si>
  <si>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</si>
  <si>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</si>
  <si>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</si>
  <si>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</si>
  <si>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</si>
  <si>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</si>
  <si>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</si>
  <si>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</si>
  <si>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</si>
  <si>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</si>
  <si>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</si>
  <si>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</si>
  <si>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</si>
  <si>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</si>
  <si>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</si>
  <si>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</si>
  <si>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</si>
  <si>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</si>
  <si>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</si>
  <si>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</si>
  <si>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</si>
  <si>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</si>
  <si>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</si>
  <si>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</si>
  <si>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</si>
  <si>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</si>
  <si>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</si>
  <si>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</si>
  <si>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</si>
  <si>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</si>
  <si>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</si>
  <si>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</si>
  <si>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</si>
  <si>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</si>
  <si>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</si>
  <si>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</si>
  <si>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</si>
  <si>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</si>
  <si>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</si>
  <si>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</si>
  <si>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</si>
  <si>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</si>
  <si>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</si>
  <si>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</si>
  <si>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</si>
  <si>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</si>
  <si>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</si>
  <si>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</si>
  <si>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</si>
  <si>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</si>
  <si>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</si>
  <si>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</si>
  <si>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</si>
  <si>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</si>
  <si>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</si>
  <si>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</si>
  <si>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</si>
  <si>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</si>
  <si>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</si>
  <si>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</si>
  <si>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</si>
  <si>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</si>
  <si>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</si>
  <si>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</si>
  <si>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</si>
  <si>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</si>
  <si>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</si>
  <si>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</si>
  <si>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</si>
  <si>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</si>
  <si>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</si>
  <si>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</si>
  <si>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</si>
  <si>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</si>
  <si>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</si>
  <si>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</si>
  <si>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</si>
  <si>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</si>
  <si>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</si>
  <si>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</si>
  <si>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</si>
  <si>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</si>
  <si>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</si>
  <si>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</si>
  <si>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</si>
  <si>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</si>
  <si>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</si>
  <si>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</si>
  <si>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</si>
  <si>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</si>
  <si>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</si>
  <si>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</si>
  <si>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</si>
  <si>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</si>
  <si>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</si>
  <si>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</si>
  <si>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</si>
  <si>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</si>
  <si>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</si>
  <si>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</si>
  <si>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</si>
  <si>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</si>
  <si>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</si>
  <si>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</si>
  <si>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</si>
  <si>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</si>
  <si>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</si>
  <si>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</si>
  <si>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</si>
  <si>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</si>
  <si>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</si>
  <si>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</si>
  <si>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</si>
  <si>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</si>
  <si>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</si>
  <si>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</si>
  <si>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</si>
  <si>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</si>
  <si>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</si>
  <si>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</si>
  <si>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</si>
  <si>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</si>
  <si>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</si>
  <si>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</si>
  <si>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</si>
  <si>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</si>
  <si>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</si>
  <si>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</si>
  <si>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</si>
  <si>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</si>
  <si>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</si>
  <si>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</si>
  <si>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</si>
  <si>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</si>
  <si>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</si>
  <si>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</si>
  <si>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</si>
  <si>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</si>
  <si>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</si>
  <si>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</si>
  <si>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</si>
  <si>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</si>
  <si>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</si>
  <si>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</si>
  <si>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</si>
  <si>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</si>
  <si>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</si>
  <si>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</si>
  <si>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</si>
  <si>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</si>
  <si>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</si>
  <si>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</si>
  <si>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</si>
  <si>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</si>
  <si>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</si>
  <si>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</si>
  <si>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</si>
  <si>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</si>
  <si>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</si>
  <si>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</si>
  <si>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</si>
  <si>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</si>
  <si>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</si>
  <si>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</si>
  <si>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</si>
  <si>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</si>
  <si>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</si>
  <si>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</si>
  <si>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</si>
  <si>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</si>
  <si>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</si>
  <si>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</si>
  <si>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</si>
  <si>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</si>
  <si>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</si>
  <si>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</si>
  <si>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</si>
  <si>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</si>
  <si>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</si>
  <si>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</si>
  <si>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</si>
  <si>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</si>
  <si>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</si>
  <si>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</si>
  <si>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</si>
  <si>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</si>
  <si>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</si>
  <si>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</si>
  <si>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</si>
  <si>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</si>
  <si>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</si>
  <si>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</si>
  <si>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</si>
  <si>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</si>
  <si>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</si>
  <si>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</si>
  <si>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</si>
  <si>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</si>
  <si>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</si>
  <si>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</si>
  <si>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</si>
  <si>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</si>
  <si>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</si>
  <si>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</si>
  <si>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</si>
  <si>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</si>
  <si>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</si>
  <si>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</si>
  <si>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</si>
  <si>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</si>
  <si>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</si>
  <si>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</si>
  <si>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</si>
  <si>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</si>
  <si>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</si>
  <si>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</si>
  <si>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</si>
  <si>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</si>
  <si>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</si>
  <si>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</si>
  <si>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</si>
  <si>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</si>
  <si>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</si>
  <si>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</si>
  <si>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</si>
  <si>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</si>
  <si>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</si>
  <si>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</si>
  <si>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</si>
  <si>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</si>
  <si>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</si>
  <si>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</si>
  <si>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</si>
  <si>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</si>
  <si>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</si>
  <si>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</si>
  <si>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</si>
  <si>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</si>
  <si>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</si>
  <si>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</si>
  <si>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</si>
  <si>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</si>
  <si>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</si>
  <si>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</si>
  <si>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</si>
  <si>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</si>
  <si>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</si>
  <si>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</si>
  <si>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</si>
  <si>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</si>
  <si>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</si>
  <si>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</si>
  <si>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</si>
  <si>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</si>
  <si>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</si>
  <si>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</si>
  <si>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</si>
  <si>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</si>
  <si>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</si>
  <si>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</si>
  <si>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</si>
  <si>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</si>
  <si>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</si>
  <si>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</si>
  <si>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</si>
  <si>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</si>
  <si>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</si>
  <si>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</si>
  <si>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</si>
  <si>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</si>
  <si>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</si>
  <si>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</si>
  <si>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</si>
  <si>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</si>
  <si>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</si>
  <si>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</si>
  <si>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</si>
  <si>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</si>
  <si>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</si>
  <si>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</si>
  <si>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</si>
  <si>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</si>
  <si>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</si>
  <si>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</si>
  <si>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</si>
  <si>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</si>
  <si>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</si>
  <si>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</si>
  <si>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</si>
  <si>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</si>
  <si>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</si>
  <si>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</si>
  <si>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</si>
  <si>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</si>
  <si>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</si>
  <si>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</si>
  <si>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</si>
  <si>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</si>
  <si>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</si>
  <si>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</si>
  <si>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</si>
  <si>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</si>
  <si>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</si>
  <si>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</si>
  <si>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</si>
  <si>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</si>
  <si>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</si>
  <si>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</si>
  <si>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</si>
  <si>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</si>
  <si>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</si>
  <si>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</si>
  <si>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</si>
  <si>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</si>
  <si>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</si>
  <si>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</si>
  <si>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</si>
  <si>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</si>
  <si>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</si>
  <si>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</si>
  <si>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</si>
  <si>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</si>
  <si>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</si>
  <si>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</si>
  <si>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</si>
  <si>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</si>
  <si>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</si>
  <si>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</si>
  <si>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</si>
  <si>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</si>
  <si>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</si>
  <si>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</si>
  <si>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</si>
  <si>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</si>
  <si>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</si>
  <si>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</si>
  <si>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</si>
  <si>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</si>
  <si>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</si>
  <si>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</si>
  <si>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</si>
  <si>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</si>
  <si>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</si>
  <si>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</si>
  <si>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</si>
  <si>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</si>
  <si>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</si>
  <si>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</si>
  <si>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</si>
  <si>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</si>
  <si>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</si>
  <si>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</si>
  <si>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</si>
  <si>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</si>
  <si>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</si>
  <si>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</si>
  <si>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</si>
  <si>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</si>
  <si>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</si>
  <si>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</si>
  <si>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</si>
  <si>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</si>
  <si>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</si>
  <si>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</si>
  <si>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</si>
  <si>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</si>
  <si>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</si>
  <si>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</si>
  <si>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</si>
  <si>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</si>
  <si>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</si>
  <si>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</si>
  <si>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</si>
  <si>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</si>
  <si>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</si>
  <si>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</si>
  <si>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</si>
  <si>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</si>
  <si>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</si>
  <si>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</si>
  <si>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</si>
  <si>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</si>
  <si>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</si>
  <si>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</si>
  <si>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</si>
  <si>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</si>
  <si>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</si>
  <si>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</si>
  <si>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</si>
  <si>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</si>
  <si>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</si>
  <si>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</si>
  <si>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</si>
  <si>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</si>
  <si>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</si>
  <si>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</si>
  <si>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</si>
  <si>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</si>
  <si>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</si>
  <si>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</si>
  <si>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</si>
  <si>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</si>
  <si>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</si>
  <si>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</si>
  <si>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</si>
  <si>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</si>
  <si>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</si>
  <si>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</si>
  <si>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</si>
  <si>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</si>
  <si>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</si>
  <si>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</si>
  <si>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</si>
  <si>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</si>
  <si>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</si>
  <si>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</si>
  <si>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</si>
  <si>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</si>
  <si>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</si>
  <si>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</si>
  <si>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</si>
  <si>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</si>
  <si>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</si>
  <si>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</si>
  <si>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</si>
  <si>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</si>
  <si>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</si>
  <si>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</si>
  <si>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</si>
  <si>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</si>
  <si>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</si>
  <si>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</si>
  <si>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</si>
  <si>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</si>
  <si>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</si>
  <si>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</si>
  <si>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</si>
  <si>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</si>
  <si>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</si>
  <si>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</si>
  <si>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</si>
  <si>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</si>
  <si>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</si>
  <si>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</si>
  <si>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</si>
  <si>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</si>
  <si>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</si>
  <si>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</si>
  <si>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</si>
  <si>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</si>
  <si>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</si>
  <si>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</si>
  <si>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</si>
  <si>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</si>
  <si>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</si>
  <si>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</si>
  <si>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</si>
  <si>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</si>
  <si>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</si>
  <si>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</si>
  <si>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</si>
  <si>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</si>
  <si>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</si>
  <si>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</si>
  <si>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</si>
  <si>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</si>
  <si>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</si>
  <si>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</si>
  <si>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</si>
  <si>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</si>
  <si>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</si>
  <si>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</si>
  <si>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</si>
  <si>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</si>
  <si>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</si>
  <si>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</si>
  <si>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</si>
  <si>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</si>
  <si>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</si>
  <si>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</si>
  <si>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</si>
  <si>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</si>
  <si>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</si>
  <si>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</si>
  <si>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</si>
  <si>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</si>
  <si>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</si>
  <si>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</si>
  <si>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</si>
  <si>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</si>
  <si>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</si>
  <si>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</si>
  <si>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</si>
  <si>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</si>
  <si>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</si>
  <si>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</si>
  <si>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</si>
  <si>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</si>
  <si>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</si>
  <si>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</si>
  <si>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</si>
  <si>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</si>
  <si>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</si>
  <si>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</si>
  <si>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</si>
  <si>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</si>
  <si>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</si>
  <si>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</si>
  <si>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</si>
  <si>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</si>
  <si>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</si>
  <si>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</si>
  <si>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</si>
  <si>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</si>
  <si>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</si>
  <si>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</si>
  <si>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</si>
  <si>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</si>
  <si>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</si>
  <si>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</si>
  <si>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</si>
  <si>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</si>
  <si>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</si>
  <si>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</si>
  <si>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</si>
  <si>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</si>
  <si>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</si>
  <si>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</si>
  <si>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</si>
  <si>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</si>
  <si>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</si>
  <si>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</si>
  <si>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</si>
  <si>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</si>
  <si>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</si>
  <si>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</si>
  <si>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</si>
  <si>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</si>
  <si>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</si>
  <si>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</si>
  <si>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</si>
  <si>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</si>
  <si>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</si>
  <si>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</si>
  <si>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</si>
  <si>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</si>
  <si>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</si>
  <si>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</si>
  <si>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</si>
  <si>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</si>
  <si>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</si>
  <si>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</si>
  <si>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</si>
  <si>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</si>
  <si>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</si>
  <si>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</si>
  <si>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</si>
  <si>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</si>
  <si>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</si>
  <si>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</si>
  <si>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</si>
  <si>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</si>
  <si>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</si>
  <si>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</si>
  <si>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</si>
  <si>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</si>
  <si>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</si>
  <si>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</si>
  <si>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</si>
  <si>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</si>
  <si>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</si>
  <si>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</si>
  <si>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</si>
  <si>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</si>
  <si>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</si>
  <si>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</si>
  <si>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</si>
  <si>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</si>
  <si>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</si>
  <si>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</si>
  <si>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</si>
  <si>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</si>
  <si>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</si>
  <si>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</si>
  <si>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</si>
  <si>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</si>
  <si>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</si>
  <si>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</si>
  <si>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</si>
  <si>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</si>
  <si>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</si>
  <si>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</si>
  <si>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</si>
  <si>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</si>
  <si>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</si>
  <si>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</si>
  <si>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</si>
  <si>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</si>
  <si>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</si>
  <si>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</si>
  <si>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</si>
  <si>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</si>
  <si>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</si>
  <si>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</si>
  <si>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</si>
  <si>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</si>
  <si>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</si>
  <si>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</si>
  <si>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</si>
  <si>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</si>
  <si>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</si>
  <si>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</si>
  <si>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</si>
  <si>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</si>
  <si>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</si>
  <si>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</si>
  <si>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</si>
  <si>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</si>
  <si>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</si>
  <si>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</si>
  <si>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</si>
  <si>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</si>
  <si>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</si>
  <si>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</si>
  <si>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</si>
  <si>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</si>
  <si>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</si>
  <si>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</si>
  <si>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</si>
  <si>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</si>
  <si>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</si>
  <si>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</si>
  <si>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</si>
  <si>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</si>
  <si>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</si>
  <si>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</si>
  <si>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</si>
  <si>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</si>
  <si>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</si>
  <si>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</si>
  <si>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</si>
  <si>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</si>
  <si>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</si>
  <si>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</si>
  <si>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</si>
  <si>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</si>
  <si>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</si>
  <si>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</si>
  <si>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</si>
  <si>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</si>
  <si>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</si>
  <si>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</si>
  <si>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</si>
  <si>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</si>
  <si>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</si>
  <si>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</si>
  <si>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</si>
  <si>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</si>
  <si>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</si>
  <si>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</si>
  <si>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</si>
  <si>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</si>
  <si>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</si>
  <si>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</si>
  <si>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</si>
  <si>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</si>
  <si>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</si>
  <si>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</si>
  <si>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</si>
  <si>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</si>
  <si>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</si>
  <si>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</si>
  <si>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</si>
  <si>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</si>
  <si>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</si>
  <si>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</si>
  <si>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</si>
  <si>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</si>
  <si>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</si>
  <si>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</si>
  <si>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</si>
  <si>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</si>
  <si>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</si>
  <si>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</si>
  <si>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</si>
  <si>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</si>
  <si>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</si>
  <si>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</si>
  <si>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</si>
  <si>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</si>
  <si>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</si>
  <si>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</si>
  <si>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</si>
  <si>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</si>
  <si>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</si>
  <si>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</si>
  <si>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</si>
  <si>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</si>
  <si>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</si>
  <si>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</si>
  <si>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</si>
  <si>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</si>
  <si>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</si>
  <si>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</si>
  <si>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</si>
  <si>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</si>
  <si>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</si>
  <si>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</si>
  <si>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</si>
  <si>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</si>
  <si>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</si>
  <si>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</si>
  <si>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</si>
  <si>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</si>
  <si>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</si>
  <si>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</si>
  <si>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</si>
  <si>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</si>
  <si>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</si>
  <si>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</si>
  <si>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</si>
  <si>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</si>
  <si>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</si>
  <si>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</si>
  <si>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</si>
  <si>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</si>
  <si>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</si>
  <si>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</si>
  <si>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</si>
  <si>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</si>
  <si>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</si>
  <si>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</si>
  <si>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</si>
  <si>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</si>
  <si>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</si>
  <si>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</si>
  <si>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</si>
  <si>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</si>
  <si>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</si>
  <si>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</si>
  <si>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</si>
  <si>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</si>
  <si>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</si>
  <si>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</si>
  <si>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</si>
  <si>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</si>
  <si>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</si>
  <si>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</si>
  <si>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</si>
  <si>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</si>
  <si>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</si>
  <si>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</si>
  <si>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</si>
  <si>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</si>
  <si>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</si>
  <si>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</si>
  <si>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</si>
  <si>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</si>
  <si>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</si>
  <si>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</si>
  <si>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</si>
  <si>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</si>
  <si>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</si>
  <si>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</si>
  <si>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</si>
  <si>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</si>
  <si>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</si>
  <si>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</si>
  <si>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</si>
  <si>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</si>
  <si>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</si>
  <si>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</si>
  <si>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</si>
  <si>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</si>
  <si>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</si>
  <si>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</si>
  <si>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</si>
  <si>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</si>
  <si>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</si>
  <si>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</si>
  <si>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</si>
  <si>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</si>
  <si>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</si>
  <si>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</si>
  <si>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</si>
  <si>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</si>
  <si>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</si>
  <si>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</si>
  <si>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</si>
  <si>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</si>
  <si>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</si>
  <si>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</si>
  <si>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</si>
  <si>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</si>
  <si>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</si>
  <si>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</si>
  <si>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</si>
  <si>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</si>
  <si>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</si>
  <si>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</si>
  <si>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</si>
  <si>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</si>
  <si>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</si>
  <si>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</si>
  <si>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</si>
  <si>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</si>
  <si>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</si>
  <si>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</si>
  <si>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</si>
  <si>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</si>
  <si>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</si>
  <si>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</si>
  <si>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</si>
  <si>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</si>
  <si>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</si>
  <si>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</si>
  <si>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</si>
  <si>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</si>
  <si>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</si>
  <si>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</si>
  <si>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</si>
  <si>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</si>
  <si>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</si>
  <si>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</si>
  <si>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</si>
  <si>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</si>
  <si>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</si>
  <si>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</si>
  <si>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</si>
  <si>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</si>
  <si>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</si>
  <si>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</si>
  <si>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</si>
  <si>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</si>
  <si>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</si>
  <si>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</si>
  <si>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</si>
  <si>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</si>
  <si>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</si>
  <si>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</si>
  <si>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</si>
  <si>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</si>
  <si>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</si>
  <si>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</si>
  <si>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</si>
  <si>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</si>
  <si>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</si>
  <si>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</si>
  <si>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</si>
  <si>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</si>
  <si>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</si>
  <si>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</si>
  <si>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</si>
  <si>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</si>
  <si>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</si>
  <si>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</si>
  <si>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</si>
  <si>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</si>
  <si>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</si>
  <si>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</si>
  <si>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</si>
  <si>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</si>
  <si>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</si>
  <si>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</si>
  <si>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</si>
  <si>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</si>
  <si>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</si>
  <si>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</si>
  <si>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</si>
  <si>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</si>
  <si>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</si>
  <si>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</si>
  <si>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</si>
  <si>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</si>
  <si>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</si>
  <si>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</si>
  <si>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</si>
  <si>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</si>
  <si>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</si>
  <si>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</si>
  <si>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</si>
  <si>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</si>
  <si>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</si>
  <si>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</si>
  <si>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</si>
  <si>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</si>
  <si>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</si>
  <si>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</si>
  <si>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</si>
  <si>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</si>
  <si>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</si>
  <si>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</si>
  <si>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</si>
  <si>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</si>
  <si>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</si>
  <si>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</si>
  <si>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</si>
  <si>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</si>
  <si>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</si>
  <si>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</si>
  <si>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</si>
  <si>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</si>
  <si>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</si>
  <si>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</si>
  <si>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</si>
  <si>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</si>
  <si>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</si>
  <si>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</si>
  <si>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</si>
  <si>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</si>
  <si>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</si>
  <si>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</si>
  <si>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</si>
  <si>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</si>
  <si>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</si>
  <si>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</si>
  <si>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</si>
  <si>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</si>
  <si>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</si>
  <si>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</si>
  <si>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</si>
  <si>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</si>
  <si>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</si>
  <si>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</si>
  <si>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</si>
  <si>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</si>
  <si>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</si>
  <si>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</si>
  <si>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</si>
  <si>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</si>
  <si>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</si>
  <si>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</si>
  <si>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</si>
  <si>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</si>
  <si>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</si>
  <si>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</si>
  <si>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</si>
  <si>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</si>
  <si>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</si>
  <si>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</si>
  <si>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</si>
  <si>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</si>
  <si>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</si>
  <si>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</si>
  <si>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</si>
  <si>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</si>
  <si>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</si>
  <si>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</si>
  <si>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</si>
  <si>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</si>
  <si>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</si>
  <si>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</si>
  <si>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</si>
  <si>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</si>
  <si>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</si>
  <si>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</si>
  <si>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</si>
  <si>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</si>
  <si>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</si>
  <si>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</si>
  <si>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</si>
  <si>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</si>
  <si>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</si>
  <si>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</si>
  <si>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</si>
  <si>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</si>
  <si>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</si>
  <si>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</si>
  <si>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</si>
  <si>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</si>
  <si>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</si>
  <si>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</si>
  <si>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</si>
  <si>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</si>
  <si>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</si>
  <si>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</si>
  <si>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</si>
  <si>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</si>
  <si>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</si>
  <si>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</si>
  <si>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</si>
  <si>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</si>
  <si>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</si>
  <si>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</si>
  <si>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</si>
  <si>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</si>
  <si>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</si>
  <si>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</si>
  <si>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</si>
  <si>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</si>
  <si>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</si>
  <si>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</si>
  <si>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</si>
  <si>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</si>
  <si>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</si>
  <si>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</si>
  <si>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</si>
  <si>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</si>
  <si>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</si>
  <si>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</si>
  <si>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</si>
  <si>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</si>
  <si>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</si>
  <si>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</si>
  <si>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</si>
  <si>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</si>
  <si>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</si>
  <si>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</si>
  <si>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</si>
  <si>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</si>
  <si>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</si>
  <si>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</si>
  <si>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</si>
  <si>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</si>
  <si>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</si>
  <si>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</si>
  <si>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</si>
  <si>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</si>
  <si>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</si>
  <si>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</si>
  <si>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</si>
  <si>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</si>
  <si>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</si>
  <si>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</si>
  <si>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</si>
  <si>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</si>
  <si>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</si>
  <si>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</si>
  <si>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</si>
  <si>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</si>
  <si>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</si>
  <si>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</si>
  <si>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</si>
  <si>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</si>
  <si>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</si>
  <si>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</si>
  <si>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</si>
  <si>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</si>
  <si>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</si>
  <si>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</si>
  <si>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</si>
  <si>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</si>
  <si>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</si>
  <si>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</si>
  <si>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</si>
  <si>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</si>
  <si>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</si>
  <si>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</si>
  <si>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</si>
  <si>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</si>
  <si>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</si>
  <si>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</si>
  <si>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</si>
  <si>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</si>
  <si>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</si>
  <si>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</si>
  <si>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</si>
  <si>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</si>
  <si>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</si>
  <si>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</si>
  <si>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</si>
  <si>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</si>
  <si>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</si>
  <si>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</si>
  <si>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</si>
  <si>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</si>
  <si>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</si>
  <si>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</si>
  <si>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</si>
  <si>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</si>
  <si>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</si>
  <si>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</si>
  <si>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</si>
  <si>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</si>
  <si>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</si>
  <si>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</si>
  <si>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</si>
  <si>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</si>
  <si>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</si>
  <si>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</si>
  <si>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</si>
  <si>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</si>
  <si>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</si>
  <si>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</si>
  <si>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</si>
  <si>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</si>
  <si>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</si>
  <si>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</si>
  <si>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</si>
  <si>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</si>
  <si>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</si>
  <si>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</si>
  <si>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</si>
  <si>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</si>
  <si>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</si>
  <si>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</si>
  <si>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</si>
  <si>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</si>
  <si>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</si>
  <si>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</si>
  <si>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</si>
  <si>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</si>
  <si>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</si>
  <si>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</si>
  <si>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</si>
  <si>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</si>
  <si>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</si>
  <si>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</si>
  <si>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</si>
  <si>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</si>
  <si>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</si>
  <si>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</si>
  <si>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</si>
  <si>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</si>
  <si>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</si>
  <si>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</si>
  <si>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</si>
  <si>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</si>
  <si>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</si>
  <si>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</si>
  <si>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</si>
  <si>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</si>
  <si>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</si>
  <si>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</si>
  <si>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</si>
  <si>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</si>
  <si>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</si>
  <si>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</si>
  <si>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</si>
  <si>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</si>
  <si>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</si>
  <si>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</si>
  <si>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</si>
  <si>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</si>
  <si>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</si>
  <si>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</si>
  <si>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</si>
  <si>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</si>
  <si>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</si>
  <si>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</si>
  <si>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</si>
  <si>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</si>
  <si>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</si>
  <si>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</si>
  <si>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</si>
  <si>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</si>
  <si>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</si>
  <si>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</si>
  <si>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</si>
  <si>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</si>
  <si>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</si>
  <si>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</si>
  <si>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</si>
  <si>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</si>
  <si>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</si>
  <si>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</si>
  <si>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</si>
  <si>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</si>
  <si>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</si>
  <si>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</si>
  <si>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</si>
  <si>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</si>
  <si>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</si>
  <si>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</si>
  <si>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</si>
  <si>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</si>
  <si>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</si>
  <si>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</si>
  <si>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</si>
  <si>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</si>
  <si>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</si>
  <si>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</si>
  <si>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</si>
  <si>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</si>
  <si>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</si>
  <si>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</si>
  <si>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</si>
  <si>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</si>
  <si>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</si>
  <si>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</si>
  <si>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</si>
  <si>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</si>
  <si>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</si>
  <si>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</si>
  <si>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</si>
  <si>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</si>
  <si>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</si>
  <si>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</si>
  <si>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</si>
  <si>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</si>
  <si>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</si>
  <si>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</si>
  <si>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</si>
  <si>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</si>
  <si>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</si>
  <si>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</si>
  <si>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</si>
  <si>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</si>
  <si>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</si>
  <si>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</si>
  <si>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</si>
  <si>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</si>
  <si>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</si>
  <si>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</si>
  <si>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</si>
  <si>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</si>
  <si>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</si>
  <si>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</si>
  <si>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</si>
  <si>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</si>
  <si>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</si>
  <si>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</si>
  <si>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</si>
  <si>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</si>
  <si>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</si>
  <si>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</si>
  <si>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</si>
  <si>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</si>
  <si>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</si>
  <si>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</si>
  <si>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</si>
  <si>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</si>
  <si>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</si>
  <si>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</si>
  <si>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</si>
  <si>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</si>
  <si>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</si>
  <si>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</si>
  <si>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</si>
  <si>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</si>
  <si>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</si>
  <si>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</si>
  <si>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</si>
  <si>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</si>
  <si>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</si>
  <si>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</si>
  <si>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</si>
  <si>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</si>
  <si>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</si>
  <si>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</si>
  <si>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</si>
  <si>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</si>
  <si>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</si>
  <si>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</si>
  <si>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</si>
  <si>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</si>
  <si>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</si>
  <si>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</si>
  <si>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</si>
  <si>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</si>
  <si>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</si>
  <si>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</si>
  <si>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</si>
  <si>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</si>
  <si>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</si>
  <si>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</si>
  <si>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</si>
  <si>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</si>
  <si>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</si>
  <si>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</si>
  <si>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</si>
  <si>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</si>
  <si>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</si>
  <si>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</si>
  <si>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</si>
  <si>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</si>
  <si>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</si>
  <si>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</si>
  <si>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</si>
  <si>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</si>
  <si>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</si>
  <si>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</si>
  <si>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</si>
  <si>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</si>
  <si>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</si>
  <si>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</si>
  <si>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</si>
  <si>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</si>
  <si>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</si>
  <si>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</si>
  <si>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</si>
  <si>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</si>
  <si>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</si>
  <si>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</si>
  <si>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</si>
  <si>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</si>
  <si>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</si>
  <si>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</si>
  <si>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</si>
  <si>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</si>
  <si>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</si>
  <si>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</si>
  <si>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</si>
  <si>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</si>
  <si>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</si>
  <si>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</si>
  <si>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</si>
  <si>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</si>
  <si>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</si>
  <si>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</si>
  <si>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</si>
  <si>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</si>
  <si>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</si>
  <si>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</si>
  <si>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</si>
  <si>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</si>
  <si>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</si>
  <si>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</si>
  <si>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</si>
  <si>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</si>
  <si>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</si>
  <si>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</si>
  <si>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</si>
  <si>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</si>
  <si>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</si>
  <si>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</si>
  <si>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</si>
  <si>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</si>
  <si>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</si>
  <si>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</si>
  <si>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</si>
  <si>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</si>
  <si>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</si>
  <si>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</si>
  <si>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</si>
  <si>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</si>
  <si>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</si>
  <si>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</si>
  <si>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</si>
  <si>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</si>
  <si>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</si>
  <si>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</si>
  <si>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</si>
  <si>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</si>
  <si>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</si>
  <si>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</si>
  <si>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</si>
  <si>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</si>
  <si>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</si>
  <si>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</si>
  <si>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</si>
  <si>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</si>
  <si>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</si>
  <si>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</si>
  <si>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</si>
  <si>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</si>
  <si>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</si>
  <si>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</si>
  <si>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</si>
  <si>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</si>
  <si>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</si>
  <si>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</si>
  <si>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</si>
  <si>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</si>
  <si>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</si>
  <si>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</si>
  <si>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</si>
  <si>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</si>
  <si>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</si>
  <si>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</si>
  <si>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</si>
  <si>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</si>
  <si>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</si>
  <si>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</si>
  <si>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</si>
  <si>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</si>
  <si>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</si>
  <si>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</si>
  <si>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</si>
  <si>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</si>
  <si>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</si>
  <si>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</si>
  <si>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</si>
  <si>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</si>
  <si>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</si>
  <si>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</si>
  <si>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</si>
  <si>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</si>
  <si>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</si>
  <si>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</si>
  <si>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</si>
  <si>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</si>
  <si>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</si>
  <si>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</si>
  <si>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</si>
  <si>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</si>
  <si>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00432 พรเจริญ,สสอ_</t>
  </si>
  <si>
    <t>00438 ปากคาด,สสอ_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</si>
  <si>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</si>
  <si>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</si>
  <si>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</si>
  <si>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</si>
  <si>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</si>
  <si>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</si>
  <si>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</si>
  <si>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</si>
  <si>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</si>
  <si>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</si>
  <si>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</si>
  <si>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</si>
  <si>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</si>
  <si>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</si>
  <si>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</si>
  <si>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</si>
  <si>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</si>
  <si>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</si>
  <si>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</si>
  <si>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</si>
  <si>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</si>
  <si>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</si>
  <si>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</si>
  <si>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</si>
  <si>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</si>
  <si>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</si>
  <si>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</si>
  <si>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</si>
  <si>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</si>
  <si>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</si>
  <si>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</si>
  <si>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</si>
  <si>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</si>
  <si>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</si>
  <si>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</si>
  <si>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</si>
  <si>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</si>
  <si>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</si>
  <si>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</si>
  <si>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</si>
  <si>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</si>
  <si>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</si>
  <si>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</si>
  <si>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</si>
  <si>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</si>
  <si>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</si>
  <si>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</si>
  <si>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</si>
  <si>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</si>
  <si>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</si>
  <si>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</si>
  <si>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</si>
  <si>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</si>
  <si>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</si>
  <si>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</si>
  <si>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</si>
  <si>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</si>
  <si>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</si>
  <si>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</si>
  <si>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</si>
  <si>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</si>
  <si>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</si>
  <si>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</si>
  <si>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</si>
  <si>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</si>
  <si>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</si>
  <si>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</si>
  <si>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</si>
  <si>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</si>
  <si>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</si>
  <si>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</si>
  <si>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</si>
  <si>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</si>
  <si>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</si>
  <si>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</si>
  <si>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</si>
  <si>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</si>
  <si>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</si>
  <si>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</si>
  <si>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</si>
  <si>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</si>
  <si>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</si>
  <si>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</si>
  <si>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</si>
  <si>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</si>
  <si>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2116000000.000</t>
  </si>
  <si>
    <t>5107000000.000</t>
  </si>
  <si>
    <t>5108000000.000</t>
  </si>
  <si>
    <t>5203000000.000</t>
  </si>
  <si>
    <t>5403000000.000</t>
  </si>
  <si>
    <t>2.1.7 หนี้สินหมุนเวียนอื่น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</si>
  <si>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</si>
  <si>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</si>
  <si>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</si>
  <si>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5.3.0 รายการพิเศษหลังหักภาษี</t>
  </si>
  <si>
    <t>04481 สถานีอนามัยนิคมสงเคราะห์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</si>
  <si>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</si>
  <si>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</si>
  <si>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</si>
  <si>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</si>
  <si>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</si>
  <si>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</si>
  <si>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</si>
  <si>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</si>
  <si>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</si>
  <si>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</si>
  <si>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</si>
  <si>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</si>
  <si>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</si>
  <si>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</si>
  <si>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</si>
  <si>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</si>
  <si>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</si>
  <si>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</si>
  <si>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</si>
  <si>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</si>
  <si>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</si>
  <si>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</si>
  <si>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</si>
  <si>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</si>
  <si>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</si>
  <si>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</si>
  <si>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</si>
  <si>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</si>
  <si>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</si>
  <si>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</si>
  <si>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</si>
  <si>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</si>
  <si>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</si>
  <si>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</si>
  <si>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</si>
  <si>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</si>
  <si>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</si>
  <si>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</si>
  <si>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</si>
  <si>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</si>
  <si>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</si>
  <si>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</si>
  <si>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</si>
  <si>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</si>
  <si>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</si>
  <si>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</si>
  <si>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</si>
  <si>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</si>
  <si>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</si>
  <si>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</si>
  <si>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</si>
  <si>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</si>
  <si>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</si>
  <si>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</si>
  <si>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</si>
  <si>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</si>
  <si>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</si>
  <si>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</si>
  <si>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</si>
  <si>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</si>
  <si>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</si>
  <si>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</si>
  <si>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</si>
  <si>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</si>
  <si>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</si>
  <si>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</si>
  <si>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</si>
  <si>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</si>
  <si>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</si>
  <si>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</si>
  <si>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</si>
  <si>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</si>
  <si>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</si>
  <si>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</si>
  <si>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</si>
  <si>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</si>
  <si>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</si>
  <si>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</si>
  <si>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</si>
  <si>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</si>
  <si>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</si>
  <si>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</si>
  <si>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</si>
  <si>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</si>
  <si>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</si>
  <si>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</si>
  <si>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</si>
  <si>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</si>
  <si>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</si>
  <si>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</si>
  <si>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</si>
  <si>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</si>
  <si>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</si>
  <si>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</si>
  <si>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</si>
  <si>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</si>
  <si>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</si>
  <si>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</si>
  <si>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</si>
  <si>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</si>
  <si>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</si>
  <si>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</si>
  <si>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</si>
  <si>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</si>
  <si>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</si>
  <si>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</si>
  <si>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</si>
  <si>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</si>
  <si>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</si>
  <si>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</si>
  <si>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</si>
  <si>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</si>
  <si>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</si>
  <si>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</si>
  <si>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</si>
  <si>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</si>
  <si>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</si>
  <si>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</si>
  <si>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</si>
  <si>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</si>
  <si>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</si>
  <si>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</si>
  <si>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</si>
  <si>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</si>
  <si>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</si>
  <si>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</si>
  <si>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</si>
  <si>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</si>
  <si>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</si>
  <si>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</si>
  <si>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</si>
  <si>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</si>
  <si>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</si>
  <si>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</si>
  <si>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</si>
  <si>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</si>
  <si>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</si>
  <si>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</si>
  <si>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</si>
  <si>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</si>
  <si>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</si>
  <si>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</si>
  <si>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</si>
  <si>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</si>
  <si>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</si>
  <si>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</si>
  <si>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</si>
  <si>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</si>
  <si>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</si>
  <si>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</si>
  <si>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</si>
  <si>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</si>
  <si>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</si>
  <si>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</si>
  <si>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</si>
  <si>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</si>
  <si>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</si>
  <si>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</si>
  <si>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</si>
  <si>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</si>
  <si>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</si>
  <si>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</si>
  <si>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</si>
  <si>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</si>
  <si>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</si>
  <si>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</si>
  <si>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</si>
  <si>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</si>
  <si>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</si>
  <si>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</si>
  <si>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</si>
  <si>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</si>
  <si>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</si>
  <si>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</si>
  <si>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</si>
  <si>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</si>
  <si>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</si>
  <si>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</si>
  <si>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</si>
  <si>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</si>
  <si>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</si>
  <si>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</si>
  <si>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</si>
  <si>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</si>
  <si>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</si>
  <si>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</si>
  <si>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</si>
  <si>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</si>
  <si>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</si>
  <si>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</si>
  <si>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</si>
  <si>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</si>
  <si>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</si>
  <si>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</si>
  <si>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</si>
  <si>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</si>
  <si>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</si>
  <si>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</si>
  <si>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</si>
  <si>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</si>
  <si>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</si>
  <si>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</si>
  <si>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</si>
  <si>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</si>
  <si>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</si>
  <si>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</si>
  <si>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</si>
  <si>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</si>
  <si>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</si>
  <si>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4306000000.000</t>
  </si>
  <si>
    <t>4.2.4 รายรับจากการขายสินทรัพย์ของหน่วยงาน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</si>
  <si>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</si>
  <si>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</si>
  <si>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</si>
  <si>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</si>
  <si>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</si>
  <si>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04670 รพ_สต_โพนป่าแดง</t>
  </si>
  <si>
    <t>04671 รพ_สต_ไร่ทาม</t>
  </si>
  <si>
    <t>04672 รพ_สต_นาอาน</t>
  </si>
  <si>
    <t>04673 รพ_สต_ขอนแก่น</t>
  </si>
  <si>
    <t>04674 รพ_สต_หัวนา</t>
  </si>
  <si>
    <t>04675 รพ_สต_หนองผำ</t>
  </si>
  <si>
    <t>04676 รพ_สต_เจริญสุข</t>
  </si>
  <si>
    <t>04677 รพ_สต_เพีย</t>
  </si>
  <si>
    <t>04678 รพ_สต_สูบ</t>
  </si>
  <si>
    <t>04679 รพ_สต_ก้างปลา</t>
  </si>
  <si>
    <t>04680 รพ_สต_นาแขม</t>
  </si>
  <si>
    <t>04681 รพ_สต_ปากหมาก</t>
  </si>
  <si>
    <t>04682 รพ_สต_ห้วยกระทิง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</si>
  <si>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</si>
  <si>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</si>
  <si>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</si>
  <si>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</si>
  <si>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</si>
  <si>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</si>
  <si>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</si>
  <si>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</si>
  <si>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</si>
  <si>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</si>
  <si>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</si>
  <si>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</si>
  <si>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</si>
  <si>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</si>
  <si>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</si>
  <si>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</si>
  <si>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</si>
  <si>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</si>
  <si>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</si>
  <si>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</si>
  <si>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</si>
  <si>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</si>
  <si>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</si>
  <si>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</si>
  <si>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</si>
  <si>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</si>
  <si>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</si>
  <si>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</si>
  <si>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</si>
  <si>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</si>
  <si>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</si>
  <si>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</si>
  <si>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</si>
  <si>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</si>
  <si>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</si>
  <si>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</si>
  <si>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</si>
  <si>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</si>
  <si>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</si>
  <si>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</si>
  <si>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</si>
  <si>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</si>
  <si>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</si>
  <si>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</si>
  <si>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</si>
  <si>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</si>
  <si>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</si>
  <si>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</si>
  <si>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</si>
  <si>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</si>
  <si>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</si>
  <si>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</si>
  <si>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</si>
  <si>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</si>
  <si>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</si>
  <si>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</si>
  <si>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</si>
  <si>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</si>
  <si>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</si>
  <si>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</si>
  <si>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</si>
  <si>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</si>
  <si>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</si>
  <si>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</si>
  <si>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</si>
  <si>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</si>
  <si>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</si>
  <si>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</si>
  <si>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</si>
  <si>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</si>
  <si>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</si>
  <si>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</si>
  <si>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</si>
  <si>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</si>
  <si>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</si>
  <si>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</si>
  <si>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</si>
  <si>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</si>
  <si>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</si>
  <si>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</si>
  <si>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</si>
  <si>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</si>
  <si>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</si>
  <si>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</si>
  <si>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</si>
  <si>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</si>
  <si>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</si>
  <si>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</si>
  <si>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</si>
  <si>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</si>
  <si>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</si>
  <si>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</si>
  <si>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</si>
  <si>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</si>
  <si>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</si>
  <si>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</si>
  <si>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</si>
  <si>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</si>
  <si>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</si>
  <si>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</si>
  <si>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</si>
  <si>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</si>
  <si>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</si>
  <si>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รพ_สต_โป่งป่าติ้ว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</si>
  <si>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</si>
  <si>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</si>
  <si>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</si>
  <si>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</si>
  <si>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</si>
  <si>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</si>
  <si>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</si>
  <si>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</si>
  <si>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</si>
  <si>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</si>
  <si>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</si>
  <si>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</si>
  <si>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</si>
  <si>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</si>
  <si>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</si>
  <si>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</si>
  <si>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</si>
  <si>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</si>
  <si>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</si>
  <si>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</si>
  <si>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</si>
  <si>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</si>
  <si>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</si>
  <si>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</si>
  <si>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</si>
  <si>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</si>
  <si>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</si>
  <si>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</si>
  <si>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</si>
  <si>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</si>
  <si>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</si>
  <si>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</si>
  <si>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</si>
  <si>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</si>
  <si>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</si>
  <si>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</si>
  <si>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</si>
  <si>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</si>
  <si>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</si>
  <si>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</si>
  <si>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</si>
  <si>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</si>
  <si>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</si>
  <si>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</si>
  <si>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</si>
  <si>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</si>
  <si>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</si>
  <si>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</si>
  <si>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</si>
  <si>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</si>
  <si>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</si>
  <si>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</si>
  <si>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</si>
  <si>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</si>
  <si>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</si>
  <si>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</si>
  <si>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</si>
  <si>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</si>
  <si>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</si>
  <si>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</si>
  <si>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</si>
  <si>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</si>
  <si>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</si>
  <si>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</si>
  <si>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</si>
  <si>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</si>
  <si>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</si>
  <si>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</si>
  <si>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</si>
  <si>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</si>
  <si>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</si>
  <si>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</si>
  <si>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</si>
  <si>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</si>
  <si>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</si>
  <si>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</si>
  <si>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</si>
  <si>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</si>
  <si>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</si>
  <si>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</si>
  <si>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</si>
  <si>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</si>
  <si>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</si>
  <si>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</si>
  <si>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</si>
  <si>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</si>
  <si>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</si>
  <si>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05443 รพ_สต_ธาตุเชิงชุม</t>
  </si>
  <si>
    <t>05444 รพ_สต_โคกเลาะ</t>
  </si>
  <si>
    <t>05445 รพ_สต_ดงมะไฟสามัคคี</t>
  </si>
  <si>
    <t>05446 รพ_สต_ทับสอ</t>
  </si>
  <si>
    <t>05447 รพ_สต_คูสนาม</t>
  </si>
  <si>
    <t>05448 รพ_สต_โนนหอม</t>
  </si>
  <si>
    <t>05449 รพ_สต_หนองสนม</t>
  </si>
  <si>
    <t>05450 รพ_สต_เชียงเครือ</t>
  </si>
  <si>
    <t>05451 รพ_สต_ท่าแร่</t>
  </si>
  <si>
    <t>05452 รพ_สต_ม่วงลาย</t>
  </si>
  <si>
    <t>05453 รพ_สต_แมด</t>
  </si>
  <si>
    <t>05454 รพ_สต_นาขาม</t>
  </si>
  <si>
    <t>05455 รพ_สต_นาคำ</t>
  </si>
  <si>
    <t>05456 รพ_สต_พังขว้างใต้</t>
  </si>
  <si>
    <t>05457 รพ_สต_ดงขุมข้าว</t>
  </si>
  <si>
    <t>05458 รพ_สต_ดงมะไฟ</t>
  </si>
  <si>
    <t>05459 รพ_สต_ดงพัฒนา</t>
  </si>
  <si>
    <t>05460 รพ_สต_หนองปลาน้อย</t>
  </si>
  <si>
    <t>05461 รพ_สต_หนองลาด</t>
  </si>
  <si>
    <t>05462 รพ_สต_ดอนแคนใต้</t>
  </si>
  <si>
    <t>05463 รพ_สต_ฮางโฮง</t>
  </si>
  <si>
    <t>05464 รพ_สต_โคกก่อง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</si>
  <si>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</si>
  <si>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</si>
  <si>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</si>
  <si>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</si>
  <si>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</si>
  <si>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</si>
  <si>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</si>
  <si>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</si>
  <si>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</si>
  <si>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</si>
  <si>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</si>
  <si>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</si>
  <si>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</si>
  <si>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</si>
  <si>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</si>
  <si>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</si>
  <si>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</si>
  <si>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</si>
  <si>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</si>
  <si>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</si>
  <si>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</si>
  <si>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</si>
  <si>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</si>
  <si>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</si>
  <si>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</si>
  <si>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</si>
  <si>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</si>
  <si>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</si>
  <si>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</si>
  <si>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</si>
  <si>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</si>
  <si>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</si>
  <si>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</si>
  <si>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</si>
  <si>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</si>
  <si>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</si>
  <si>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</si>
  <si>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</si>
  <si>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</si>
  <si>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</si>
  <si>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</si>
  <si>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</si>
  <si>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</si>
  <si>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</si>
  <si>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</si>
  <si>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</si>
  <si>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</si>
  <si>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</si>
  <si>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</si>
  <si>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</si>
  <si>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</si>
  <si>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</si>
  <si>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</si>
  <si>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</si>
  <si>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</si>
  <si>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</si>
  <si>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</si>
  <si>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</si>
  <si>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</si>
  <si>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</si>
  <si>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</si>
  <si>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</si>
  <si>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</si>
  <si>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</si>
  <si>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</si>
  <si>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</si>
  <si>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</si>
  <si>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</si>
  <si>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</si>
  <si>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</si>
  <si>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</si>
  <si>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</si>
  <si>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</si>
  <si>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</si>
  <si>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</si>
  <si>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</si>
  <si>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</si>
  <si>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</si>
  <si>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</si>
  <si>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</si>
  <si>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</si>
  <si>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</si>
  <si>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</si>
  <si>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</si>
  <si>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</si>
  <si>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</si>
  <si>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</si>
  <si>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</si>
  <si>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</si>
  <si>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</si>
  <si>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</si>
  <si>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</si>
  <si>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</si>
  <si>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</si>
  <si>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</si>
  <si>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</si>
  <si>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</si>
  <si>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</si>
  <si>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</si>
  <si>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</si>
  <si>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</si>
  <si>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</si>
  <si>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</si>
  <si>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</si>
  <si>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</si>
  <si>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</si>
  <si>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</si>
  <si>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</si>
  <si>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</si>
  <si>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</si>
  <si>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</si>
  <si>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</si>
  <si>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</si>
  <si>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</si>
  <si>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</si>
  <si>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</si>
  <si>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</si>
  <si>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</si>
  <si>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</si>
  <si>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</si>
  <si>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</si>
  <si>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</si>
  <si>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</si>
  <si>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</si>
  <si>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</si>
  <si>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</si>
  <si>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</si>
  <si>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</si>
  <si>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</si>
  <si>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</si>
  <si>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</si>
  <si>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รพ_สต_หนองไผ่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</si>
  <si>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</si>
  <si>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</si>
  <si>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</si>
  <si>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</si>
  <si>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</si>
  <si>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</si>
  <si>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</si>
  <si>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</si>
  <si>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</si>
  <si>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</si>
  <si>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</si>
  <si>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</si>
  <si>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รพ_สต_ลาดกะเฌอ</t>
  </si>
  <si>
    <t>41075 รพ_สต_ภูเพ็ก</t>
  </si>
  <si>
    <t>1211000000.000</t>
  </si>
  <si>
    <t>1.2.7 งานระหว่างก่อสร้าง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</si>
  <si>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</si>
  <si>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</si>
  <si>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</si>
  <si>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</si>
  <si>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</si>
  <si>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</si>
  <si>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</si>
  <si>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</si>
  <si>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</si>
  <si>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</si>
  <si>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</si>
  <si>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</si>
  <si>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</si>
  <si>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</si>
  <si>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</si>
  <si>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</si>
  <si>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</si>
  <si>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</si>
  <si>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</si>
  <si>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</si>
  <si>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</si>
  <si>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</si>
  <si>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</si>
  <si>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</si>
  <si>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</si>
  <si>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</si>
  <si>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</si>
  <si>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</si>
  <si>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</si>
  <si>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</si>
  <si>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</si>
  <si>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</si>
  <si>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</si>
  <si>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</si>
  <si>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</si>
  <si>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</si>
  <si>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</si>
  <si>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</si>
  <si>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</si>
  <si>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</si>
  <si>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</si>
  <si>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</si>
  <si>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</si>
  <si>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</si>
  <si>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</si>
  <si>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</si>
  <si>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</si>
  <si>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</si>
  <si>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</si>
  <si>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</si>
  <si>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</si>
  <si>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</si>
  <si>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</si>
  <si>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</si>
  <si>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</si>
  <si>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</si>
  <si>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</si>
  <si>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</si>
  <si>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</si>
  <si>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</si>
  <si>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</si>
  <si>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</si>
  <si>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</si>
  <si>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</si>
  <si>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</si>
  <si>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</si>
  <si>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</si>
  <si>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</si>
  <si>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</si>
  <si>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</si>
  <si>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</si>
  <si>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</si>
  <si>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</si>
  <si>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</si>
  <si>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</si>
  <si>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</si>
  <si>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</si>
  <si>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</si>
  <si>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</si>
  <si>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</si>
  <si>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</si>
  <si>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</si>
  <si>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</si>
  <si>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</si>
  <si>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</si>
  <si>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</si>
  <si>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</si>
  <si>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</si>
  <si>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</si>
  <si>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</si>
  <si>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</si>
  <si>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</si>
  <si>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</si>
  <si>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05691 รพสต_โคกสี</t>
  </si>
  <si>
    <t>05692 รพสต_นาขาม</t>
  </si>
  <si>
    <t>05694 รพ_สต_บ้านแก้ง</t>
  </si>
  <si>
    <t>05695 รพ_สต_คำพี้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</si>
  <si>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</si>
  <si>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</si>
  <si>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</si>
  <si>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</si>
  <si>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</si>
  <si>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</si>
  <si>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</si>
  <si>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</si>
  <si>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</si>
  <si>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</si>
  <si>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</si>
  <si>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</si>
  <si>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</si>
  <si>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</si>
  <si>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</si>
  <si>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</si>
  <si>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</si>
  <si>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</si>
  <si>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</si>
  <si>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</si>
  <si>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</si>
  <si>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</si>
  <si>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</si>
  <si>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</si>
  <si>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</si>
  <si>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</si>
  <si>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</si>
  <si>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</si>
  <si>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</si>
  <si>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</si>
  <si>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</si>
  <si>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</si>
  <si>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</si>
  <si>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</si>
  <si>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</si>
  <si>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</si>
  <si>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</si>
  <si>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</si>
  <si>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</si>
  <si>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</si>
  <si>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</si>
  <si>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</si>
  <si>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</si>
  <si>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</si>
  <si>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</si>
  <si>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</si>
  <si>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</si>
  <si>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รพ_สต_บ้านสร้างติ่ว</t>
  </si>
  <si>
    <t>13982 รพ_สต_บ้านหนองหญ้าปล้อง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</si>
  <si>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</si>
  <si>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</si>
  <si>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</si>
  <si>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</si>
  <si>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</si>
  <si>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2104000000.000</t>
  </si>
  <si>
    <t>2.1.4 รายได้แผ่นดินรอนำส่งคลัง</t>
  </si>
  <si>
    <t>00437 เซกา,สสอ_</t>
  </si>
  <si>
    <t>4202000000.000</t>
  </si>
  <si>
    <t>4.1.2 รายได้จากการขายสินค้าและบริการของแผ่นดิน</t>
  </si>
  <si>
    <t xml:space="preserve">สำหรับเดือน มกราคม 2565  ปีงบประมาณ 2565 (ข้อมูล ณ วันที่ 26 กุมภาพันธ์ 2565 เวลา 09.30 น.) </t>
  </si>
  <si>
    <t>00496 สำนักงานสาธารณสุขอำเภอพรรณานิคม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</si>
  <si>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</si>
  <si>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</si>
  <si>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</si>
  <si>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</si>
  <si>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</si>
  <si>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</si>
  <si>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00510 สำนักงานสาธารณสุขอำเภอภูพาน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</si>
</sst>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79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19" borderId="0" xfId="0" applyNumberFormat="1" applyFill="1"/>
    <xf numFmtId="2" fontId="0" fillId="19" borderId="0" xfId="0" applyNumberFormat="1" applyFill="1"/>
    <xf numFmtId="43" fontId="0" fillId="19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3" xfId="1" applyNumberFormat="1" applyFont="1" applyFill="1" applyBorder="1"/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43" fontId="18" fillId="2" borderId="3" xfId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43" fontId="11" fillId="20" borderId="0" xfId="1" applyFont="1" applyFill="1"/>
    <xf numFmtId="2" fontId="10" fillId="0" borderId="0" xfId="0" applyNumberFormat="1" applyFont="1" applyFill="1" applyBorder="1"/>
    <xf numFmtId="0" fontId="0" fillId="21" borderId="0" xfId="0" applyFill="1"/>
    <xf numFmtId="0" fontId="0" fillId="21" borderId="19" xfId="0" applyFill="1" applyBorder="1" applyAlignment="1">
      <alignment vertical="center"/>
    </xf>
    <xf numFmtId="0" fontId="0" fillId="21" borderId="20" xfId="0" applyFill="1" applyBorder="1" applyAlignment="1">
      <alignment vertical="center"/>
    </xf>
    <xf numFmtId="0" fontId="24" fillId="23" borderId="18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left" vertical="top"/>
    </xf>
    <xf numFmtId="0" fontId="25" fillId="25" borderId="18" xfId="0" applyFont="1" applyFill="1" applyBorder="1" applyAlignment="1">
      <alignment horizontal="left" vertical="top"/>
    </xf>
    <xf numFmtId="0" fontId="21" fillId="22" borderId="27" xfId="0" applyFont="1" applyFill="1" applyBorder="1" applyAlignment="1">
      <alignment horizontal="center" vertical="center"/>
    </xf>
    <xf numFmtId="0" fontId="0" fillId="21" borderId="28" xfId="0" applyFill="1" applyBorder="1"/>
    <xf numFmtId="0" fontId="0" fillId="21" borderId="29" xfId="0" applyFill="1" applyBorder="1"/>
    <xf numFmtId="0" fontId="23" fillId="21" borderId="30" xfId="0" applyFont="1" applyFill="1" applyBorder="1" applyAlignment="1">
      <alignment horizontal="left" vertical="center" wrapText="1"/>
    </xf>
    <xf numFmtId="0" fontId="0" fillId="21" borderId="31" xfId="0" applyFill="1" applyBorder="1"/>
    <xf numFmtId="0" fontId="24" fillId="23" borderId="30" xfId="0" applyFont="1" applyFill="1" applyBorder="1" applyAlignment="1">
      <alignment horizontal="center" vertical="center" wrapText="1"/>
    </xf>
    <xf numFmtId="17" fontId="24" fillId="23" borderId="32" xfId="0" applyNumberFormat="1" applyFont="1" applyFill="1" applyBorder="1" applyAlignment="1">
      <alignment horizontal="center" vertical="center"/>
    </xf>
    <xf numFmtId="0" fontId="25" fillId="24" borderId="30" xfId="0" applyFont="1" applyFill="1" applyBorder="1" applyAlignment="1">
      <alignment horizontal="left" vertical="top"/>
    </xf>
    <xf numFmtId="0" fontId="26" fillId="24" borderId="32" xfId="7" applyFill="1" applyBorder="1" applyAlignment="1">
      <alignment horizontal="center" vertical="top"/>
    </xf>
    <xf numFmtId="0" fontId="25" fillId="25" borderId="30" xfId="0" applyFont="1" applyFill="1" applyBorder="1" applyAlignment="1">
      <alignment horizontal="left" vertical="top"/>
    </xf>
    <xf numFmtId="0" fontId="26" fillId="25" borderId="32" xfId="7" applyFill="1" applyBorder="1" applyAlignment="1">
      <alignment horizontal="center" vertical="top"/>
    </xf>
    <xf numFmtId="0" fontId="26" fillId="24" borderId="34" xfId="7" applyFill="1" applyBorder="1" applyAlignment="1">
      <alignment horizontal="center" vertical="top"/>
    </xf>
    <xf numFmtId="0" fontId="26" fillId="24" borderId="36" xfId="7" applyFill="1" applyBorder="1" applyAlignment="1">
      <alignment horizontal="center" vertical="top"/>
    </xf>
    <xf numFmtId="0" fontId="26" fillId="25" borderId="34" xfId="7" applyFill="1" applyBorder="1" applyAlignment="1">
      <alignment horizontal="center" vertical="top"/>
    </xf>
    <xf numFmtId="0" fontId="26" fillId="25" borderId="36" xfId="7" applyFill="1" applyBorder="1" applyAlignment="1">
      <alignment horizontal="center" vertical="top"/>
    </xf>
    <xf numFmtId="0" fontId="26" fillId="24" borderId="41" xfId="7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0" fillId="7" borderId="0" xfId="0" applyFill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5" borderId="19" xfId="0" applyFont="1" applyFill="1" applyBorder="1" applyAlignment="1">
      <alignment vertical="top" wrapText="1"/>
    </xf>
    <xf numFmtId="0" fontId="25" fillId="25" borderId="20" xfId="0" applyFont="1" applyFill="1" applyBorder="1" applyAlignment="1">
      <alignment vertical="top" wrapText="1"/>
    </xf>
    <xf numFmtId="0" fontId="25" fillId="24" borderId="19" xfId="0" applyFont="1" applyFill="1" applyBorder="1" applyAlignment="1">
      <alignment vertical="top" wrapText="1"/>
    </xf>
    <xf numFmtId="0" fontId="25" fillId="24" borderId="20" xfId="0" applyFont="1" applyFill="1" applyBorder="1" applyAlignment="1">
      <alignment vertical="top" wrapText="1"/>
    </xf>
    <xf numFmtId="0" fontId="23" fillId="21" borderId="19" xfId="0" applyFont="1" applyFill="1" applyBorder="1" applyAlignment="1">
      <alignment horizontal="left" vertical="center" wrapText="1"/>
    </xf>
    <xf numFmtId="0" fontId="23" fillId="21" borderId="20" xfId="0" applyFont="1" applyFill="1" applyBorder="1" applyAlignment="1">
      <alignment horizontal="left" vertical="center" wrapText="1"/>
    </xf>
    <xf numFmtId="0" fontId="24" fillId="23" borderId="19" xfId="0" applyFont="1" applyFill="1" applyBorder="1" applyAlignment="1">
      <alignment horizontal="center" vertical="center" wrapText="1"/>
    </xf>
    <xf numFmtId="0" fontId="24" fillId="23" borderId="20" xfId="0" applyFont="1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vertical="center" wrapText="1"/>
    </xf>
    <xf numFmtId="0" fontId="22" fillId="21" borderId="43" xfId="0" applyFont="1" applyFill="1" applyBorder="1" applyAlignment="1">
      <alignment vertical="center" wrapText="1"/>
    </xf>
    <xf numFmtId="0" fontId="22" fillId="21" borderId="44" xfId="0" applyFont="1" applyFill="1" applyBorder="1" applyAlignment="1">
      <alignment vertical="center" wrapText="1"/>
    </xf>
    <xf numFmtId="0" fontId="25" fillId="25" borderId="33" xfId="0" applyFont="1" applyFill="1" applyBorder="1" applyAlignment="1">
      <alignment horizontal="left" vertical="top"/>
    </xf>
    <xf numFmtId="0" fontId="25" fillId="25" borderId="35" xfId="0" applyFont="1" applyFill="1" applyBorder="1" applyAlignment="1">
      <alignment horizontal="left" vertical="top"/>
    </xf>
    <xf numFmtId="0" fontId="25" fillId="25" borderId="23" xfId="0" applyFont="1" applyFill="1" applyBorder="1" applyAlignment="1">
      <alignment vertical="top" wrapText="1"/>
    </xf>
    <xf numFmtId="0" fontId="25" fillId="25" borderId="24" xfId="0" applyFont="1" applyFill="1" applyBorder="1" applyAlignment="1">
      <alignment vertical="top" wrapText="1"/>
    </xf>
    <xf numFmtId="0" fontId="25" fillId="25" borderId="25" xfId="0" applyFont="1" applyFill="1" applyBorder="1" applyAlignment="1">
      <alignment vertical="top" wrapText="1"/>
    </xf>
    <xf numFmtId="0" fontId="25" fillId="25" borderId="26" xfId="0" applyFont="1" applyFill="1" applyBorder="1" applyAlignment="1">
      <alignment vertical="top" wrapText="1"/>
    </xf>
    <xf numFmtId="0" fontId="25" fillId="25" borderId="21" xfId="0" applyFont="1" applyFill="1" applyBorder="1" applyAlignment="1">
      <alignment horizontal="left" vertical="top"/>
    </xf>
    <xf numFmtId="0" fontId="25" fillId="25" borderId="22" xfId="0" applyFont="1" applyFill="1" applyBorder="1" applyAlignment="1">
      <alignment horizontal="left" vertical="top"/>
    </xf>
    <xf numFmtId="0" fontId="25" fillId="24" borderId="33" xfId="0" applyFont="1" applyFill="1" applyBorder="1" applyAlignment="1">
      <alignment horizontal="left" vertical="top"/>
    </xf>
    <xf numFmtId="0" fontId="25" fillId="24" borderId="35" xfId="0" applyFont="1" applyFill="1" applyBorder="1" applyAlignment="1">
      <alignment horizontal="left" vertical="top"/>
    </xf>
    <xf numFmtId="0" fontId="25" fillId="24" borderId="23" xfId="0" applyFont="1" applyFill="1" applyBorder="1" applyAlignment="1">
      <alignment vertical="top" wrapText="1"/>
    </xf>
    <xf numFmtId="0" fontId="25" fillId="24" borderId="24" xfId="0" applyFont="1" applyFill="1" applyBorder="1" applyAlignment="1">
      <alignment vertical="top" wrapText="1"/>
    </xf>
    <xf numFmtId="0" fontId="25" fillId="24" borderId="25" xfId="0" applyFont="1" applyFill="1" applyBorder="1" applyAlignment="1">
      <alignment vertical="top" wrapText="1"/>
    </xf>
    <xf numFmtId="0" fontId="25" fillId="24" borderId="26" xfId="0" applyFont="1" applyFill="1" applyBorder="1" applyAlignment="1">
      <alignment vertical="top" wrapText="1"/>
    </xf>
    <xf numFmtId="0" fontId="25" fillId="24" borderId="21" xfId="0" applyFont="1" applyFill="1" applyBorder="1" applyAlignment="1">
      <alignment horizontal="left" vertical="top"/>
    </xf>
    <xf numFmtId="0" fontId="25" fillId="24" borderId="22" xfId="0" applyFont="1" applyFill="1" applyBorder="1" applyAlignment="1">
      <alignment horizontal="left" vertical="top"/>
    </xf>
    <xf numFmtId="0" fontId="25" fillId="24" borderId="37" xfId="0" applyFont="1" applyFill="1" applyBorder="1" applyAlignment="1">
      <alignment horizontal="left" vertical="top"/>
    </xf>
    <xf numFmtId="0" fontId="25" fillId="24" borderId="38" xfId="0" applyFont="1" applyFill="1" applyBorder="1" applyAlignment="1">
      <alignment vertical="top" wrapText="1"/>
    </xf>
    <xf numFmtId="0" fontId="25" fillId="24" borderId="39" xfId="0" applyFont="1" applyFill="1" applyBorder="1" applyAlignment="1">
      <alignment vertical="top" wrapText="1"/>
    </xf>
    <xf numFmtId="0" fontId="25" fillId="24" borderId="40" xfId="0" applyFont="1" applyFill="1" applyBorder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/>
    <cellStyle name="Hyperlink" xfId="7" builtinId="8"/>
    <cellStyle name="Normal 2" xfId="2"/>
    <cellStyle name="Normal 3" xfId="3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สำหรับเดือนมกราคม 2565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97340304"/>
        <c:axId val="-497339216"/>
      </c:barChart>
      <c:catAx>
        <c:axId val="-49734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497339216"/>
        <c:crosses val="autoZero"/>
        <c:auto val="1"/>
        <c:lblAlgn val="ctr"/>
        <c:lblOffset val="100"/>
        <c:noMultiLvlLbl val="0"/>
      </c:catAx>
      <c:valAx>
        <c:axId val="-49733921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4973403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49325</xdr:rowOff>
    </xdr:from>
    <xdr:to>
      <xdr:col>8</xdr:col>
      <xdr:colOff>28575</xdr:colOff>
      <xdr:row>33</xdr:row>
      <xdr:rowOff>35377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opLeftCell="R1" zoomScale="141" zoomScaleNormal="141" workbookViewId="0">
      <selection sqref="A1:AD1048576"/>
    </sheetView>
  </sheetViews>
  <sheetFormatPr defaultRowHeight="13.8" x14ac:dyDescent="0.25"/>
  <cols>
    <col min="1" max="1" width="27.5" bestFit="1" customWidth="1"/>
  </cols>
  <sheetData>
    <row r="1" spans="1:30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2451</v>
      </c>
      <c r="I1" t="s">
        <v>2452</v>
      </c>
      <c r="J1" t="s">
        <v>2453</v>
      </c>
      <c r="K1" t="s">
        <v>3340</v>
      </c>
      <c r="L1" t="s">
        <v>2454</v>
      </c>
      <c r="M1" t="s">
        <v>2455</v>
      </c>
      <c r="N1" t="s">
        <v>2456</v>
      </c>
      <c r="O1" t="s">
        <v>2457</v>
      </c>
      <c r="P1" t="s">
        <v>2458</v>
      </c>
      <c r="Q1" t="s">
        <v>2459</v>
      </c>
      <c r="R1" t="s">
        <v>2460</v>
      </c>
      <c r="S1" t="s">
        <v>2461</v>
      </c>
      <c r="T1" t="s">
        <v>2462</v>
      </c>
      <c r="U1" t="s">
        <v>2463</v>
      </c>
      <c r="V1" t="s">
        <v>2464</v>
      </c>
      <c r="W1" t="s">
        <v>2465</v>
      </c>
      <c r="X1" t="s">
        <v>2466</v>
      </c>
      <c r="Y1" t="s">
        <v>2467</v>
      </c>
      <c r="Z1" t="s">
        <v>2468</v>
      </c>
      <c r="AA1" t="s">
        <v>2469</v>
      </c>
      <c r="AB1" t="s">
        <v>2470</v>
      </c>
      <c r="AC1" t="s">
        <v>2589</v>
      </c>
      <c r="AD1" t="s">
        <v>2471</v>
      </c>
    </row>
    <row r="2" spans="1:30" x14ac:dyDescent="0.25">
      <c r="A2" t="s">
        <v>2472</v>
      </c>
      <c r="B2" t="s">
        <v>2473</v>
      </c>
      <c r="C2" t="s">
        <v>2474</v>
      </c>
      <c r="D2" t="s">
        <v>2475</v>
      </c>
      <c r="E2" t="s">
        <v>2476</v>
      </c>
      <c r="F2" t="s">
        <v>2477</v>
      </c>
      <c r="G2" t="s">
        <v>2478</v>
      </c>
      <c r="H2" t="s">
        <v>2479</v>
      </c>
      <c r="I2" t="s">
        <v>2480</v>
      </c>
      <c r="J2" t="s">
        <v>2481</v>
      </c>
      <c r="K2" t="s">
        <v>3341</v>
      </c>
      <c r="L2" t="s">
        <v>2482</v>
      </c>
      <c r="M2" t="s">
        <v>2483</v>
      </c>
      <c r="N2" t="s">
        <v>2484</v>
      </c>
      <c r="O2" t="s">
        <v>2485</v>
      </c>
      <c r="P2" t="s">
        <v>2486</v>
      </c>
      <c r="Q2" t="s">
        <v>2487</v>
      </c>
      <c r="R2" t="s">
        <v>2488</v>
      </c>
      <c r="S2" t="s">
        <v>2489</v>
      </c>
      <c r="T2" t="s">
        <v>2490</v>
      </c>
      <c r="U2" t="s">
        <v>2491</v>
      </c>
      <c r="V2" t="s">
        <v>2492</v>
      </c>
      <c r="W2" t="s">
        <v>2493</v>
      </c>
      <c r="X2" t="s">
        <v>2494</v>
      </c>
      <c r="Y2" t="s">
        <v>2495</v>
      </c>
      <c r="Z2" t="s">
        <v>2496</v>
      </c>
      <c r="AA2" t="s">
        <v>2497</v>
      </c>
      <c r="AB2" t="s">
        <v>2498</v>
      </c>
      <c r="AC2" t="s">
        <v>2594</v>
      </c>
      <c r="AD2" t="s">
        <v>2499</v>
      </c>
    </row>
    <row r="3" spans="1:30" x14ac:dyDescent="0.25">
      <c r="A3" t="s">
        <v>2500</v>
      </c>
      <c r="B3">
        <v>36102497.390000001</v>
      </c>
      <c r="C3">
        <v>3846151.4</v>
      </c>
      <c r="D3">
        <v>4585849.21</v>
      </c>
      <c r="E3">
        <v>21469</v>
      </c>
      <c r="F3">
        <v>64852137.969999999</v>
      </c>
      <c r="G3">
        <v>31263180.73</v>
      </c>
      <c r="H3">
        <v>74000</v>
      </c>
      <c r="I3">
        <v>118364</v>
      </c>
      <c r="J3">
        <v>956.8</v>
      </c>
      <c r="K3">
        <v>4344.8500000000004</v>
      </c>
      <c r="L3">
        <v>12311524.02</v>
      </c>
      <c r="M3">
        <v>16431021.42</v>
      </c>
      <c r="N3">
        <v>-8463529.6099999994</v>
      </c>
      <c r="O3">
        <v>1462467.19</v>
      </c>
      <c r="P3">
        <v>5918933.4299999997</v>
      </c>
      <c r="Q3">
        <v>118185965.23999999</v>
      </c>
      <c r="R3">
        <v>294</v>
      </c>
      <c r="S3">
        <v>27133176.890000001</v>
      </c>
      <c r="T3">
        <v>1066900</v>
      </c>
      <c r="U3">
        <v>2762.6</v>
      </c>
      <c r="V3">
        <v>25691657.510000002</v>
      </c>
      <c r="W3">
        <v>3676983.33</v>
      </c>
      <c r="X3">
        <v>34100584.159999996</v>
      </c>
      <c r="Y3">
        <v>65412</v>
      </c>
      <c r="Z3">
        <v>16648</v>
      </c>
      <c r="AA3">
        <v>19774399.100000001</v>
      </c>
      <c r="AB3">
        <v>4539338.0199999996</v>
      </c>
      <c r="AC3">
        <v>54000</v>
      </c>
      <c r="AD3">
        <v>164038.17000000001</v>
      </c>
    </row>
    <row r="4" spans="1:30" x14ac:dyDescent="0.25">
      <c r="A4" t="s">
        <v>2501</v>
      </c>
      <c r="B4">
        <v>26872.17</v>
      </c>
      <c r="F4">
        <v>1108965.01</v>
      </c>
      <c r="G4">
        <v>13.04</v>
      </c>
      <c r="M4">
        <v>0</v>
      </c>
      <c r="P4">
        <v>-1659785.21</v>
      </c>
      <c r="Q4">
        <v>2794467.22</v>
      </c>
      <c r="S4">
        <v>2260</v>
      </c>
      <c r="V4">
        <v>223680</v>
      </c>
      <c r="W4">
        <v>66528</v>
      </c>
      <c r="X4">
        <v>267750</v>
      </c>
      <c r="AA4">
        <v>2260</v>
      </c>
      <c r="AB4">
        <v>21289.79</v>
      </c>
    </row>
    <row r="5" spans="1:30" x14ac:dyDescent="0.25">
      <c r="A5" t="s">
        <v>3342</v>
      </c>
      <c r="B5">
        <v>214540.38</v>
      </c>
      <c r="F5">
        <v>1856981.03</v>
      </c>
      <c r="G5">
        <v>77286</v>
      </c>
      <c r="K5">
        <v>4344.8500000000004</v>
      </c>
      <c r="M5">
        <v>16210270.58</v>
      </c>
      <c r="N5">
        <v>-8464080.6099999994</v>
      </c>
      <c r="P5">
        <v>-2222928.63</v>
      </c>
      <c r="V5">
        <v>604440</v>
      </c>
      <c r="X5">
        <v>664680</v>
      </c>
      <c r="AA5">
        <v>3318558.78</v>
      </c>
    </row>
    <row r="6" spans="1:30" x14ac:dyDescent="0.25">
      <c r="A6" t="s">
        <v>2502</v>
      </c>
      <c r="B6">
        <v>16109.79</v>
      </c>
      <c r="D6">
        <v>3640</v>
      </c>
      <c r="F6">
        <v>2527553.7200000002</v>
      </c>
      <c r="G6">
        <v>20052.23</v>
      </c>
      <c r="M6">
        <v>39151</v>
      </c>
      <c r="P6">
        <v>1735684.81</v>
      </c>
      <c r="Q6">
        <v>840540.25</v>
      </c>
      <c r="U6">
        <v>22.96</v>
      </c>
      <c r="V6">
        <v>425790</v>
      </c>
      <c r="X6">
        <v>425790</v>
      </c>
      <c r="Z6">
        <v>2260</v>
      </c>
      <c r="AB6">
        <v>45783.28</v>
      </c>
    </row>
    <row r="7" spans="1:30" x14ac:dyDescent="0.25">
      <c r="A7" t="s">
        <v>2503</v>
      </c>
      <c r="B7">
        <v>323.25</v>
      </c>
      <c r="F7">
        <v>409957.52</v>
      </c>
      <c r="G7">
        <v>3</v>
      </c>
      <c r="L7">
        <v>13200</v>
      </c>
      <c r="P7">
        <v>-1704605.67</v>
      </c>
      <c r="Q7">
        <v>2129382.7599999998</v>
      </c>
      <c r="V7">
        <v>329080</v>
      </c>
      <c r="W7">
        <v>1921316</v>
      </c>
      <c r="X7">
        <v>424180</v>
      </c>
      <c r="AA7">
        <v>23716</v>
      </c>
      <c r="AB7">
        <v>27693.32</v>
      </c>
    </row>
    <row r="8" spans="1:30" x14ac:dyDescent="0.25">
      <c r="A8" t="s">
        <v>2504</v>
      </c>
      <c r="B8">
        <v>19.32</v>
      </c>
      <c r="F8">
        <v>5039622.22</v>
      </c>
      <c r="G8">
        <v>-18056.59</v>
      </c>
      <c r="M8">
        <v>6</v>
      </c>
      <c r="O8">
        <v>-199699.61</v>
      </c>
      <c r="P8">
        <v>5274593.1500000004</v>
      </c>
      <c r="V8">
        <v>404886.5</v>
      </c>
      <c r="W8">
        <v>98000</v>
      </c>
      <c r="X8">
        <v>404886.5</v>
      </c>
      <c r="AB8">
        <v>53314.59</v>
      </c>
      <c r="AC8">
        <v>54000</v>
      </c>
    </row>
    <row r="10" spans="1:30" x14ac:dyDescent="0.25">
      <c r="A10" t="s">
        <v>167</v>
      </c>
      <c r="B10">
        <v>1431749.8</v>
      </c>
      <c r="C10">
        <v>603950</v>
      </c>
      <c r="D10">
        <v>272661.18</v>
      </c>
      <c r="F10">
        <v>229493.66</v>
      </c>
      <c r="G10">
        <v>413824.51</v>
      </c>
      <c r="L10">
        <v>428568</v>
      </c>
      <c r="M10">
        <v>-3150.85</v>
      </c>
      <c r="P10">
        <v>-518828.81</v>
      </c>
      <c r="Q10">
        <v>2551638.71</v>
      </c>
      <c r="S10">
        <v>1112025.6299999999</v>
      </c>
      <c r="V10">
        <v>766221.6</v>
      </c>
      <c r="X10">
        <v>877993.6</v>
      </c>
      <c r="AA10">
        <v>354810.75</v>
      </c>
      <c r="AB10">
        <v>130685.11</v>
      </c>
      <c r="AD10">
        <v>600</v>
      </c>
    </row>
    <row r="11" spans="1:30" x14ac:dyDescent="0.25">
      <c r="A11" t="s">
        <v>169</v>
      </c>
      <c r="B11">
        <v>815590.58</v>
      </c>
      <c r="C11">
        <v>0</v>
      </c>
      <c r="D11">
        <v>126210.85</v>
      </c>
      <c r="F11">
        <v>1966737.37</v>
      </c>
      <c r="G11">
        <v>889151.81</v>
      </c>
      <c r="L11">
        <v>156459</v>
      </c>
      <c r="M11">
        <v>0</v>
      </c>
      <c r="P11">
        <v>1576297.05</v>
      </c>
      <c r="Q11">
        <v>2241809.08</v>
      </c>
      <c r="S11">
        <v>409013.32</v>
      </c>
      <c r="T11">
        <v>36000</v>
      </c>
      <c r="V11">
        <v>422560</v>
      </c>
      <c r="X11">
        <v>529092</v>
      </c>
      <c r="Y11">
        <v>8336</v>
      </c>
      <c r="AA11">
        <v>318004.55</v>
      </c>
      <c r="AB11">
        <v>148265.29</v>
      </c>
    </row>
    <row r="12" spans="1:30" x14ac:dyDescent="0.25">
      <c r="A12" t="s">
        <v>171</v>
      </c>
      <c r="B12">
        <v>641720.1</v>
      </c>
      <c r="C12">
        <v>350370.58</v>
      </c>
      <c r="D12">
        <v>59005.25</v>
      </c>
      <c r="F12">
        <v>970836.82</v>
      </c>
      <c r="G12">
        <v>604403.54</v>
      </c>
      <c r="I12">
        <v>0</v>
      </c>
      <c r="L12">
        <v>745412.57</v>
      </c>
      <c r="M12">
        <v>0</v>
      </c>
      <c r="P12">
        <v>3378486.76</v>
      </c>
      <c r="Q12">
        <v>-1390481.55</v>
      </c>
      <c r="S12">
        <v>723422.79</v>
      </c>
      <c r="V12">
        <v>458520</v>
      </c>
      <c r="X12">
        <v>563107</v>
      </c>
      <c r="Y12">
        <v>1698</v>
      </c>
      <c r="Z12">
        <v>8148</v>
      </c>
      <c r="AA12">
        <v>419642.82</v>
      </c>
      <c r="AB12">
        <v>102508.46</v>
      </c>
      <c r="AD12">
        <v>480</v>
      </c>
    </row>
    <row r="13" spans="1:30" x14ac:dyDescent="0.25">
      <c r="A13" t="s">
        <v>173</v>
      </c>
      <c r="B13">
        <v>1126155.9099999999</v>
      </c>
      <c r="C13">
        <v>28024.560000000001</v>
      </c>
      <c r="D13">
        <v>140498.81</v>
      </c>
      <c r="F13">
        <v>284304.23</v>
      </c>
      <c r="G13">
        <v>427625.82</v>
      </c>
      <c r="I13">
        <v>0</v>
      </c>
      <c r="L13">
        <v>88253.59</v>
      </c>
      <c r="M13">
        <v>816.26</v>
      </c>
      <c r="P13">
        <v>-36603.300000000003</v>
      </c>
      <c r="Q13">
        <v>1997230.39</v>
      </c>
      <c r="S13">
        <v>459673.54</v>
      </c>
      <c r="V13">
        <v>411787.6</v>
      </c>
      <c r="X13">
        <v>591817.6</v>
      </c>
      <c r="Y13">
        <v>4060</v>
      </c>
      <c r="AA13">
        <v>209799.47</v>
      </c>
      <c r="AB13">
        <v>122821.74</v>
      </c>
    </row>
    <row r="14" spans="1:30" x14ac:dyDescent="0.25">
      <c r="A14" t="s">
        <v>175</v>
      </c>
      <c r="B14">
        <v>724091.31</v>
      </c>
      <c r="C14">
        <v>0</v>
      </c>
      <c r="D14">
        <v>78470.38</v>
      </c>
      <c r="F14">
        <v>426801.18</v>
      </c>
      <c r="G14">
        <v>260066.66</v>
      </c>
      <c r="I14">
        <v>-29200</v>
      </c>
      <c r="L14">
        <v>74773</v>
      </c>
      <c r="M14">
        <v>3028.77</v>
      </c>
      <c r="P14">
        <v>-1132266.6499999999</v>
      </c>
      <c r="Q14">
        <v>2502473.91</v>
      </c>
      <c r="S14">
        <v>782830.66</v>
      </c>
      <c r="T14">
        <v>121920</v>
      </c>
      <c r="V14">
        <v>632824</v>
      </c>
      <c r="X14">
        <v>889228</v>
      </c>
      <c r="AA14">
        <v>444888.03</v>
      </c>
      <c r="AB14">
        <v>55739.360000000001</v>
      </c>
    </row>
    <row r="15" spans="1:30" x14ac:dyDescent="0.25">
      <c r="A15" t="s">
        <v>177</v>
      </c>
      <c r="B15">
        <v>534315.43000000005</v>
      </c>
      <c r="C15">
        <v>29768</v>
      </c>
      <c r="D15">
        <v>456068.07</v>
      </c>
      <c r="F15">
        <v>162255.1</v>
      </c>
      <c r="G15">
        <v>717433.52</v>
      </c>
      <c r="I15">
        <v>8500</v>
      </c>
      <c r="L15">
        <v>147896.76999999999</v>
      </c>
      <c r="M15">
        <v>13091.9</v>
      </c>
      <c r="P15">
        <v>-408397.98</v>
      </c>
      <c r="Q15">
        <v>2525004.41</v>
      </c>
      <c r="S15">
        <v>212809.34</v>
      </c>
      <c r="V15">
        <v>653907.6</v>
      </c>
      <c r="X15">
        <v>745993.6</v>
      </c>
      <c r="Y15">
        <v>35520</v>
      </c>
      <c r="AA15">
        <v>257639.77</v>
      </c>
      <c r="AB15">
        <v>160718.54999999999</v>
      </c>
    </row>
    <row r="16" spans="1:30" x14ac:dyDescent="0.25">
      <c r="A16" t="s">
        <v>179</v>
      </c>
      <c r="B16">
        <v>84137.18</v>
      </c>
      <c r="C16">
        <v>8564</v>
      </c>
      <c r="D16">
        <v>161750.78</v>
      </c>
      <c r="F16">
        <v>209188.37</v>
      </c>
      <c r="G16">
        <v>783209.81</v>
      </c>
      <c r="L16">
        <v>60000</v>
      </c>
      <c r="M16">
        <v>1399.56</v>
      </c>
      <c r="P16">
        <v>-3118679.35</v>
      </c>
      <c r="Q16">
        <v>4613167.97</v>
      </c>
      <c r="S16">
        <v>359733.1</v>
      </c>
      <c r="X16">
        <v>173794</v>
      </c>
      <c r="AA16">
        <v>427426.77</v>
      </c>
      <c r="AB16">
        <v>32543.56</v>
      </c>
    </row>
    <row r="17" spans="1:28" x14ac:dyDescent="0.25">
      <c r="A17" t="s">
        <v>181</v>
      </c>
      <c r="B17">
        <v>493246.98</v>
      </c>
      <c r="C17">
        <v>1121.53</v>
      </c>
      <c r="D17">
        <v>249618.12</v>
      </c>
      <c r="F17">
        <v>1607746.8</v>
      </c>
      <c r="G17">
        <v>701980.03</v>
      </c>
      <c r="L17">
        <v>289428.36</v>
      </c>
      <c r="M17">
        <v>11504</v>
      </c>
      <c r="P17">
        <v>-15012.72</v>
      </c>
      <c r="Q17">
        <v>2841083.43</v>
      </c>
      <c r="S17">
        <v>376287.33</v>
      </c>
      <c r="V17">
        <v>299910</v>
      </c>
      <c r="X17">
        <v>537416</v>
      </c>
      <c r="AA17">
        <v>112295.6</v>
      </c>
      <c r="AB17">
        <v>49395.4</v>
      </c>
    </row>
    <row r="18" spans="1:28" x14ac:dyDescent="0.25">
      <c r="A18" t="s">
        <v>183</v>
      </c>
      <c r="B18">
        <v>572035.79</v>
      </c>
      <c r="C18">
        <v>0</v>
      </c>
      <c r="D18">
        <v>68576.98</v>
      </c>
      <c r="F18">
        <v>2659388.94</v>
      </c>
      <c r="G18">
        <v>106090.64</v>
      </c>
      <c r="I18">
        <v>-90</v>
      </c>
      <c r="L18">
        <v>373112.61</v>
      </c>
      <c r="M18">
        <v>0</v>
      </c>
      <c r="O18">
        <v>2424646.83</v>
      </c>
      <c r="Q18">
        <v>675062.61</v>
      </c>
      <c r="S18">
        <v>205572.32</v>
      </c>
      <c r="V18">
        <v>379866.9</v>
      </c>
      <c r="X18">
        <v>457296.9</v>
      </c>
      <c r="AA18">
        <v>167918.77</v>
      </c>
      <c r="AB18">
        <v>91832.44</v>
      </c>
    </row>
    <row r="19" spans="1:28" x14ac:dyDescent="0.25">
      <c r="A19" t="s">
        <v>185</v>
      </c>
      <c r="B19">
        <v>452280.56</v>
      </c>
      <c r="C19">
        <v>142996.69</v>
      </c>
      <c r="D19">
        <v>125376.96000000001</v>
      </c>
      <c r="F19">
        <v>190502.79</v>
      </c>
      <c r="G19">
        <v>579749.56999999995</v>
      </c>
      <c r="I19">
        <v>0</v>
      </c>
      <c r="L19">
        <v>104877.81</v>
      </c>
      <c r="M19">
        <v>4055.87</v>
      </c>
      <c r="P19">
        <v>-271654.02</v>
      </c>
      <c r="Q19">
        <v>1767990.24</v>
      </c>
      <c r="S19">
        <v>555792.4</v>
      </c>
      <c r="V19">
        <v>490910</v>
      </c>
      <c r="X19">
        <v>580136</v>
      </c>
      <c r="Y19">
        <v>4060</v>
      </c>
      <c r="AA19">
        <v>445049.85</v>
      </c>
      <c r="AB19">
        <v>70452.509999999995</v>
      </c>
    </row>
    <row r="20" spans="1:28" x14ac:dyDescent="0.25">
      <c r="A20" t="s">
        <v>187</v>
      </c>
      <c r="B20">
        <v>293208.84999999998</v>
      </c>
      <c r="C20">
        <v>0</v>
      </c>
      <c r="D20">
        <v>98397.13</v>
      </c>
      <c r="F20">
        <v>3633091.59</v>
      </c>
      <c r="G20">
        <v>952026.79</v>
      </c>
      <c r="L20">
        <v>135000</v>
      </c>
      <c r="M20">
        <v>17864.91</v>
      </c>
      <c r="O20">
        <v>3333463.4</v>
      </c>
      <c r="P20">
        <v>81721.210000000006</v>
      </c>
      <c r="Q20">
        <v>938360.62</v>
      </c>
      <c r="S20">
        <v>303952.87</v>
      </c>
      <c r="V20">
        <v>931427.1</v>
      </c>
      <c r="X20">
        <v>1123170.1000000001</v>
      </c>
      <c r="AA20">
        <v>259219.98</v>
      </c>
      <c r="AB20">
        <v>91528.320000000007</v>
      </c>
    </row>
    <row r="21" spans="1:28" x14ac:dyDescent="0.25">
      <c r="A21" t="s">
        <v>189</v>
      </c>
      <c r="B21">
        <v>340511.53</v>
      </c>
      <c r="C21">
        <v>0</v>
      </c>
      <c r="D21">
        <v>83875.89</v>
      </c>
      <c r="F21">
        <v>256300.39</v>
      </c>
      <c r="G21">
        <v>860187.51</v>
      </c>
      <c r="L21">
        <v>66200</v>
      </c>
      <c r="M21">
        <v>3532.8</v>
      </c>
      <c r="P21">
        <v>886720.78</v>
      </c>
      <c r="Q21">
        <v>909939.73</v>
      </c>
      <c r="S21">
        <v>302614.59999999998</v>
      </c>
      <c r="V21">
        <v>578920</v>
      </c>
      <c r="X21">
        <v>802484</v>
      </c>
      <c r="AA21">
        <v>231149.55</v>
      </c>
      <c r="AB21">
        <v>80659.039999999994</v>
      </c>
    </row>
    <row r="22" spans="1:28" x14ac:dyDescent="0.25">
      <c r="A22" t="s">
        <v>191</v>
      </c>
      <c r="B22">
        <v>918105.87</v>
      </c>
      <c r="D22">
        <v>120426.5</v>
      </c>
      <c r="F22">
        <v>677802.95</v>
      </c>
      <c r="G22">
        <v>479715.51</v>
      </c>
      <c r="L22">
        <v>744325</v>
      </c>
      <c r="M22">
        <v>-2141.4899999999998</v>
      </c>
      <c r="P22">
        <v>404490.34</v>
      </c>
      <c r="Q22">
        <v>1741975.93</v>
      </c>
      <c r="S22">
        <v>445682.24</v>
      </c>
      <c r="T22">
        <v>7780</v>
      </c>
      <c r="V22">
        <v>465120</v>
      </c>
      <c r="X22">
        <v>488973</v>
      </c>
      <c r="AA22">
        <v>1030960.23</v>
      </c>
      <c r="AB22">
        <v>39167.96</v>
      </c>
    </row>
    <row r="23" spans="1:28" x14ac:dyDescent="0.25">
      <c r="A23" t="s">
        <v>193</v>
      </c>
      <c r="B23">
        <v>477578.75</v>
      </c>
      <c r="C23">
        <v>21881.64</v>
      </c>
      <c r="D23">
        <v>309252.42</v>
      </c>
      <c r="F23">
        <v>1760312.88</v>
      </c>
      <c r="G23">
        <v>471859.43</v>
      </c>
      <c r="I23">
        <v>-3800</v>
      </c>
      <c r="L23">
        <v>236427.15</v>
      </c>
      <c r="M23">
        <v>118.32</v>
      </c>
      <c r="P23">
        <v>850249.28</v>
      </c>
      <c r="Q23">
        <v>2083742</v>
      </c>
      <c r="S23">
        <v>387757.6</v>
      </c>
      <c r="V23">
        <v>215130</v>
      </c>
      <c r="X23">
        <v>428566</v>
      </c>
      <c r="AA23">
        <v>157259.81</v>
      </c>
      <c r="AB23">
        <v>86753.42</v>
      </c>
    </row>
    <row r="24" spans="1:28" x14ac:dyDescent="0.25">
      <c r="A24" t="s">
        <v>198</v>
      </c>
      <c r="B24">
        <v>249316.11</v>
      </c>
      <c r="C24">
        <v>0</v>
      </c>
      <c r="D24">
        <v>22737.57</v>
      </c>
      <c r="F24">
        <v>161872.38</v>
      </c>
      <c r="G24">
        <v>67733.77</v>
      </c>
      <c r="M24">
        <v>0</v>
      </c>
      <c r="O24">
        <v>-183930.23999999999</v>
      </c>
      <c r="P24">
        <v>654578</v>
      </c>
      <c r="S24">
        <v>864841.89</v>
      </c>
      <c r="U24">
        <v>1.33</v>
      </c>
      <c r="V24">
        <v>626416</v>
      </c>
      <c r="W24">
        <v>6000</v>
      </c>
      <c r="X24">
        <v>871724</v>
      </c>
      <c r="Z24">
        <v>3000</v>
      </c>
      <c r="AA24">
        <v>514202.15</v>
      </c>
      <c r="AB24">
        <v>37671</v>
      </c>
    </row>
    <row r="25" spans="1:28" x14ac:dyDescent="0.25">
      <c r="A25" t="s">
        <v>199</v>
      </c>
      <c r="B25">
        <v>284675.17</v>
      </c>
      <c r="C25">
        <v>0</v>
      </c>
      <c r="D25">
        <v>3935.43</v>
      </c>
      <c r="F25">
        <v>922751.88</v>
      </c>
      <c r="G25">
        <v>1371921.94</v>
      </c>
      <c r="M25">
        <v>-1202.6400000000001</v>
      </c>
      <c r="O25">
        <v>-160236.91</v>
      </c>
      <c r="P25">
        <v>2645305.21</v>
      </c>
      <c r="S25">
        <v>936965.37</v>
      </c>
      <c r="V25">
        <v>680920</v>
      </c>
      <c r="W25">
        <v>12000</v>
      </c>
      <c r="X25">
        <v>819482.65</v>
      </c>
      <c r="AA25">
        <v>584932.28</v>
      </c>
      <c r="AB25">
        <v>87701.68</v>
      </c>
    </row>
    <row r="26" spans="1:28" x14ac:dyDescent="0.25">
      <c r="A26" t="s">
        <v>200</v>
      </c>
      <c r="B26">
        <v>294507.58</v>
      </c>
      <c r="C26">
        <v>1932141</v>
      </c>
      <c r="D26">
        <v>37874.67</v>
      </c>
      <c r="F26">
        <v>343024.36</v>
      </c>
      <c r="G26">
        <v>2157374.77</v>
      </c>
      <c r="L26">
        <v>232636</v>
      </c>
      <c r="M26">
        <v>50830.58</v>
      </c>
      <c r="P26">
        <v>2356065.7799999998</v>
      </c>
      <c r="Q26">
        <v>1839928.23</v>
      </c>
      <c r="S26">
        <v>700118.71</v>
      </c>
      <c r="V26">
        <v>441280</v>
      </c>
      <c r="X26">
        <v>592420</v>
      </c>
      <c r="AA26">
        <v>189061.4</v>
      </c>
      <c r="AB26">
        <v>5555.52</v>
      </c>
    </row>
    <row r="27" spans="1:28" x14ac:dyDescent="0.25">
      <c r="A27" t="s">
        <v>201</v>
      </c>
      <c r="B27">
        <v>194511.59</v>
      </c>
      <c r="C27">
        <v>0</v>
      </c>
      <c r="D27">
        <v>4761.99</v>
      </c>
      <c r="F27">
        <v>2066952.35</v>
      </c>
      <c r="G27">
        <v>711712.45</v>
      </c>
      <c r="M27">
        <v>1232</v>
      </c>
      <c r="P27">
        <v>-216749.42</v>
      </c>
      <c r="Q27">
        <v>3263098.4</v>
      </c>
      <c r="R27">
        <v>294</v>
      </c>
      <c r="S27">
        <v>60528</v>
      </c>
      <c r="V27">
        <v>120010</v>
      </c>
      <c r="X27">
        <v>170270</v>
      </c>
      <c r="AA27">
        <v>62221</v>
      </c>
      <c r="AB27">
        <v>17983.599999999999</v>
      </c>
    </row>
    <row r="28" spans="1:28" x14ac:dyDescent="0.25">
      <c r="A28" t="s">
        <v>202</v>
      </c>
      <c r="B28">
        <v>18560.66</v>
      </c>
      <c r="C28">
        <v>0</v>
      </c>
      <c r="D28">
        <v>6142.62</v>
      </c>
      <c r="F28">
        <v>2049396.04</v>
      </c>
      <c r="G28">
        <v>240249.18</v>
      </c>
      <c r="M28">
        <v>3801</v>
      </c>
      <c r="P28">
        <v>-567793.26</v>
      </c>
      <c r="Q28">
        <v>3122820.6</v>
      </c>
      <c r="S28">
        <v>67919.09</v>
      </c>
      <c r="V28">
        <v>196320</v>
      </c>
      <c r="X28">
        <v>314502</v>
      </c>
      <c r="AA28">
        <v>105775.55</v>
      </c>
      <c r="AB28">
        <v>78691.38</v>
      </c>
    </row>
    <row r="29" spans="1:28" x14ac:dyDescent="0.25">
      <c r="A29" t="s">
        <v>203</v>
      </c>
      <c r="B29">
        <v>573290.49</v>
      </c>
      <c r="C29">
        <v>9914</v>
      </c>
      <c r="D29">
        <v>10647.43</v>
      </c>
      <c r="F29">
        <v>1096371.5</v>
      </c>
      <c r="G29">
        <v>962464.69</v>
      </c>
      <c r="L29">
        <v>268675</v>
      </c>
      <c r="M29">
        <v>4986</v>
      </c>
      <c r="P29">
        <v>2155793.19</v>
      </c>
      <c r="S29">
        <v>660293.62</v>
      </c>
      <c r="U29">
        <v>224.98</v>
      </c>
      <c r="V29">
        <v>114340</v>
      </c>
      <c r="W29">
        <v>4500</v>
      </c>
      <c r="X29">
        <v>359837</v>
      </c>
      <c r="Z29">
        <v>1048</v>
      </c>
      <c r="AA29">
        <v>126846.87</v>
      </c>
      <c r="AB29">
        <v>28092.81</v>
      </c>
    </row>
    <row r="30" spans="1:28" x14ac:dyDescent="0.25">
      <c r="A30" t="s">
        <v>204</v>
      </c>
      <c r="B30">
        <v>541982.32999999996</v>
      </c>
      <c r="C30">
        <v>49967</v>
      </c>
      <c r="D30">
        <v>92004.23</v>
      </c>
      <c r="F30">
        <v>819266.16</v>
      </c>
      <c r="G30">
        <v>1070963.68</v>
      </c>
      <c r="L30">
        <v>231674</v>
      </c>
      <c r="M30">
        <v>-1677</v>
      </c>
      <c r="O30">
        <v>-210876.62</v>
      </c>
      <c r="P30">
        <v>2709594.88</v>
      </c>
      <c r="S30">
        <v>227909.18</v>
      </c>
      <c r="V30">
        <v>219240</v>
      </c>
      <c r="X30">
        <v>324174</v>
      </c>
      <c r="AA30">
        <v>160478.16</v>
      </c>
      <c r="AB30">
        <v>84528.88</v>
      </c>
    </row>
    <row r="31" spans="1:28" x14ac:dyDescent="0.25">
      <c r="A31" t="s">
        <v>205</v>
      </c>
      <c r="B31">
        <v>357403.56</v>
      </c>
      <c r="C31">
        <v>0</v>
      </c>
      <c r="D31">
        <v>15068.39</v>
      </c>
      <c r="E31">
        <v>21469</v>
      </c>
      <c r="F31">
        <v>112775</v>
      </c>
      <c r="G31">
        <v>529763.27</v>
      </c>
      <c r="M31">
        <v>20144</v>
      </c>
      <c r="N31">
        <v>551</v>
      </c>
      <c r="O31">
        <v>-2190280.75</v>
      </c>
      <c r="P31">
        <v>41156.1</v>
      </c>
      <c r="Q31">
        <v>3095144.84</v>
      </c>
      <c r="S31">
        <v>501650.81</v>
      </c>
      <c r="V31">
        <v>584760</v>
      </c>
      <c r="W31">
        <v>7500</v>
      </c>
      <c r="X31">
        <v>727211</v>
      </c>
      <c r="AA31">
        <v>195801.78</v>
      </c>
      <c r="AB31">
        <v>82024</v>
      </c>
    </row>
    <row r="32" spans="1:28" x14ac:dyDescent="0.25">
      <c r="A32" t="s">
        <v>206</v>
      </c>
      <c r="B32">
        <v>1053611.1000000001</v>
      </c>
      <c r="C32">
        <v>0</v>
      </c>
      <c r="D32">
        <v>24827.78</v>
      </c>
      <c r="F32">
        <v>818124.68</v>
      </c>
      <c r="G32">
        <v>2766222.67</v>
      </c>
      <c r="M32">
        <v>3832</v>
      </c>
      <c r="P32">
        <v>3943255.19</v>
      </c>
      <c r="S32">
        <v>1265918.42</v>
      </c>
      <c r="V32">
        <v>600852</v>
      </c>
      <c r="X32">
        <v>822072</v>
      </c>
      <c r="AA32">
        <v>243637.26</v>
      </c>
      <c r="AB32">
        <v>150862.12</v>
      </c>
    </row>
    <row r="33" spans="1:30" x14ac:dyDescent="0.25">
      <c r="A33" t="s">
        <v>207</v>
      </c>
      <c r="B33">
        <v>507960.44</v>
      </c>
      <c r="C33">
        <v>15000</v>
      </c>
      <c r="D33">
        <v>22597.14</v>
      </c>
      <c r="F33">
        <v>1298080.44</v>
      </c>
      <c r="G33">
        <v>24174</v>
      </c>
      <c r="M33">
        <v>6363</v>
      </c>
      <c r="P33">
        <v>-40536.97</v>
      </c>
      <c r="Q33">
        <v>1455376.69</v>
      </c>
      <c r="S33">
        <v>598712.26</v>
      </c>
      <c r="X33">
        <v>67987</v>
      </c>
      <c r="AA33">
        <v>54000</v>
      </c>
      <c r="AB33">
        <v>18415.96</v>
      </c>
    </row>
    <row r="34" spans="1:30" x14ac:dyDescent="0.25">
      <c r="A34" t="s">
        <v>208</v>
      </c>
      <c r="B34">
        <v>562891.35</v>
      </c>
      <c r="C34">
        <v>20249.52</v>
      </c>
      <c r="D34">
        <v>218712.37</v>
      </c>
      <c r="F34">
        <v>644375.87</v>
      </c>
      <c r="G34">
        <v>318968.73</v>
      </c>
      <c r="M34">
        <v>-105</v>
      </c>
      <c r="P34">
        <v>293859.27</v>
      </c>
      <c r="Q34">
        <v>1829621.52</v>
      </c>
      <c r="S34">
        <v>393335.53</v>
      </c>
      <c r="X34">
        <v>197453</v>
      </c>
      <c r="AA34">
        <v>251648.02</v>
      </c>
      <c r="AB34">
        <v>93942.46</v>
      </c>
    </row>
    <row r="35" spans="1:30" x14ac:dyDescent="0.25">
      <c r="A35" t="s">
        <v>209</v>
      </c>
      <c r="B35">
        <v>406309.34</v>
      </c>
      <c r="C35">
        <v>0</v>
      </c>
      <c r="D35">
        <v>8204</v>
      </c>
      <c r="F35">
        <v>401013.61</v>
      </c>
      <c r="G35">
        <v>138477.1</v>
      </c>
      <c r="H35">
        <v>1</v>
      </c>
      <c r="L35">
        <v>349174</v>
      </c>
      <c r="M35">
        <v>2719</v>
      </c>
      <c r="P35">
        <v>-1995822.78</v>
      </c>
      <c r="Q35">
        <v>2563303.2200000002</v>
      </c>
      <c r="S35">
        <v>583477.86</v>
      </c>
      <c r="V35">
        <v>58890</v>
      </c>
      <c r="X35">
        <v>334501</v>
      </c>
      <c r="AA35">
        <v>143532.12</v>
      </c>
      <c r="AB35">
        <v>46303.13</v>
      </c>
    </row>
    <row r="36" spans="1:30" x14ac:dyDescent="0.25">
      <c r="A36" t="s">
        <v>213</v>
      </c>
      <c r="B36">
        <v>932266.5</v>
      </c>
      <c r="C36">
        <v>4928</v>
      </c>
      <c r="D36">
        <v>39818.1</v>
      </c>
      <c r="F36">
        <v>510852.12</v>
      </c>
      <c r="G36">
        <v>79580.12</v>
      </c>
      <c r="L36">
        <v>525496</v>
      </c>
      <c r="M36">
        <v>1615</v>
      </c>
      <c r="P36">
        <v>-2756755.41</v>
      </c>
      <c r="Q36">
        <v>3551030.77</v>
      </c>
      <c r="S36">
        <v>714552.99</v>
      </c>
      <c r="V36">
        <v>779881.84</v>
      </c>
      <c r="X36">
        <v>963937.84</v>
      </c>
      <c r="AA36">
        <v>200420.63</v>
      </c>
      <c r="AB36">
        <v>52457.88</v>
      </c>
      <c r="AD36">
        <v>20000</v>
      </c>
    </row>
    <row r="37" spans="1:30" x14ac:dyDescent="0.25">
      <c r="A37" t="s">
        <v>214</v>
      </c>
      <c r="B37">
        <v>634089.80000000005</v>
      </c>
      <c r="C37">
        <v>56669.66</v>
      </c>
      <c r="D37">
        <v>89546.26</v>
      </c>
      <c r="F37">
        <v>260987</v>
      </c>
      <c r="G37">
        <v>155412.5</v>
      </c>
      <c r="I37">
        <v>3500</v>
      </c>
      <c r="L37">
        <v>111918</v>
      </c>
      <c r="M37">
        <v>2858</v>
      </c>
      <c r="P37">
        <v>-831701.87</v>
      </c>
      <c r="Q37">
        <v>1997207.95</v>
      </c>
      <c r="S37">
        <v>395781.24</v>
      </c>
      <c r="V37">
        <v>324156</v>
      </c>
      <c r="X37">
        <v>522322</v>
      </c>
      <c r="AA37">
        <v>227087.24</v>
      </c>
      <c r="AB37">
        <v>23038</v>
      </c>
    </row>
    <row r="38" spans="1:30" x14ac:dyDescent="0.25">
      <c r="A38" t="s">
        <v>215</v>
      </c>
      <c r="B38">
        <v>228521.58</v>
      </c>
      <c r="C38">
        <v>20984.7</v>
      </c>
      <c r="D38">
        <v>15400.45</v>
      </c>
      <c r="F38">
        <v>153739.6</v>
      </c>
      <c r="G38">
        <v>14244.03</v>
      </c>
      <c r="L38">
        <v>21600</v>
      </c>
      <c r="M38">
        <v>4791.78</v>
      </c>
      <c r="P38">
        <v>-2481032.38</v>
      </c>
      <c r="Q38">
        <v>2854572.07</v>
      </c>
      <c r="S38">
        <v>508895.51</v>
      </c>
      <c r="T38">
        <v>513200</v>
      </c>
      <c r="V38">
        <v>430878</v>
      </c>
      <c r="X38">
        <v>553765</v>
      </c>
      <c r="Y38">
        <v>3648</v>
      </c>
      <c r="AA38">
        <v>797487.06</v>
      </c>
      <c r="AB38">
        <v>17459.28</v>
      </c>
      <c r="AD38">
        <v>20000</v>
      </c>
    </row>
    <row r="39" spans="1:30" x14ac:dyDescent="0.25">
      <c r="A39" t="s">
        <v>216</v>
      </c>
      <c r="B39">
        <v>507654.04</v>
      </c>
      <c r="C39">
        <v>35205.54</v>
      </c>
      <c r="D39">
        <v>14008.83</v>
      </c>
      <c r="F39">
        <v>368115.45</v>
      </c>
      <c r="G39">
        <v>140302.65</v>
      </c>
      <c r="I39">
        <v>0</v>
      </c>
      <c r="M39">
        <v>0</v>
      </c>
      <c r="P39">
        <v>-399490.11</v>
      </c>
      <c r="Q39">
        <v>1440362.48</v>
      </c>
      <c r="S39">
        <v>386392.1</v>
      </c>
      <c r="X39">
        <v>88075</v>
      </c>
      <c r="Y39">
        <v>3056</v>
      </c>
      <c r="AA39">
        <v>150312.13</v>
      </c>
      <c r="AB39">
        <v>81208.33</v>
      </c>
    </row>
    <row r="40" spans="1:30" x14ac:dyDescent="0.25">
      <c r="A40" t="s">
        <v>217</v>
      </c>
      <c r="B40">
        <v>490651.96</v>
      </c>
      <c r="C40">
        <v>17508.55</v>
      </c>
      <c r="D40">
        <v>12955.75</v>
      </c>
      <c r="F40">
        <v>2518902.56</v>
      </c>
      <c r="G40">
        <v>306422.32</v>
      </c>
      <c r="I40">
        <v>0</v>
      </c>
      <c r="M40">
        <v>0</v>
      </c>
      <c r="P40">
        <v>2689157.8</v>
      </c>
      <c r="Q40">
        <v>455164.99</v>
      </c>
      <c r="S40">
        <v>387511</v>
      </c>
      <c r="V40">
        <v>429986.8</v>
      </c>
      <c r="X40">
        <v>510884.8</v>
      </c>
      <c r="AA40">
        <v>131351.47</v>
      </c>
      <c r="AB40">
        <v>124415.67999999999</v>
      </c>
    </row>
    <row r="41" spans="1:30" x14ac:dyDescent="0.25">
      <c r="A41" t="s">
        <v>218</v>
      </c>
      <c r="B41">
        <v>226317.91</v>
      </c>
      <c r="C41">
        <v>4275.1000000000004</v>
      </c>
      <c r="D41">
        <v>154147.28</v>
      </c>
      <c r="F41">
        <v>194933.82</v>
      </c>
      <c r="G41">
        <v>361590.08</v>
      </c>
      <c r="M41">
        <v>12440</v>
      </c>
      <c r="P41">
        <v>-966153.17</v>
      </c>
      <c r="Q41">
        <v>1976836.89</v>
      </c>
      <c r="S41">
        <v>189726.21</v>
      </c>
      <c r="V41">
        <v>395627</v>
      </c>
      <c r="X41">
        <v>439362</v>
      </c>
      <c r="AA41">
        <v>243114.6</v>
      </c>
      <c r="AB41">
        <v>41378.14</v>
      </c>
    </row>
    <row r="42" spans="1:30" x14ac:dyDescent="0.25">
      <c r="A42" t="s">
        <v>219</v>
      </c>
      <c r="B42">
        <v>618656.47</v>
      </c>
      <c r="C42">
        <v>36782.199999999997</v>
      </c>
      <c r="D42">
        <v>55412.68</v>
      </c>
      <c r="F42">
        <v>279862.53000000003</v>
      </c>
      <c r="G42">
        <v>229085.58</v>
      </c>
      <c r="I42">
        <v>0</v>
      </c>
      <c r="L42">
        <v>3837.4</v>
      </c>
      <c r="M42">
        <v>3110.11</v>
      </c>
      <c r="P42">
        <v>-657163.15</v>
      </c>
      <c r="Q42">
        <v>1732965.71</v>
      </c>
      <c r="S42">
        <v>643670.44999999995</v>
      </c>
      <c r="T42">
        <v>62850</v>
      </c>
      <c r="U42">
        <v>204.6</v>
      </c>
      <c r="V42">
        <v>443609.18</v>
      </c>
      <c r="X42">
        <v>591071.18000000005</v>
      </c>
      <c r="Y42">
        <v>850</v>
      </c>
      <c r="AA42">
        <v>320542.64</v>
      </c>
      <c r="AB42">
        <v>36155.07</v>
      </c>
    </row>
    <row r="43" spans="1:30" x14ac:dyDescent="0.25">
      <c r="A43" t="s">
        <v>220</v>
      </c>
      <c r="B43">
        <v>515695.54</v>
      </c>
      <c r="C43">
        <v>50533.36</v>
      </c>
      <c r="D43">
        <v>285579.55</v>
      </c>
      <c r="F43">
        <v>224425.47</v>
      </c>
      <c r="G43">
        <v>118693</v>
      </c>
      <c r="I43">
        <v>4729</v>
      </c>
      <c r="L43">
        <v>95847.039999999994</v>
      </c>
      <c r="M43">
        <v>1466</v>
      </c>
      <c r="P43">
        <v>-999664.08</v>
      </c>
      <c r="Q43">
        <v>2083523.09</v>
      </c>
      <c r="S43">
        <v>411868.06</v>
      </c>
      <c r="V43">
        <v>275436</v>
      </c>
      <c r="X43">
        <v>396322</v>
      </c>
      <c r="AA43">
        <v>121280.19</v>
      </c>
      <c r="AB43">
        <v>124422.72</v>
      </c>
    </row>
    <row r="44" spans="1:30" x14ac:dyDescent="0.25">
      <c r="A44" t="s">
        <v>221</v>
      </c>
      <c r="B44">
        <v>440191.37</v>
      </c>
      <c r="C44">
        <v>22000</v>
      </c>
      <c r="D44">
        <v>13794.67</v>
      </c>
      <c r="F44">
        <v>1072916.33</v>
      </c>
      <c r="G44">
        <v>196497.56</v>
      </c>
      <c r="I44">
        <v>0</v>
      </c>
      <c r="M44">
        <v>3717</v>
      </c>
      <c r="P44">
        <v>1904225.14</v>
      </c>
      <c r="S44">
        <v>347868.82</v>
      </c>
      <c r="V44">
        <v>339612</v>
      </c>
      <c r="X44">
        <v>556181</v>
      </c>
      <c r="Y44">
        <v>760</v>
      </c>
      <c r="Z44">
        <v>320</v>
      </c>
      <c r="AA44">
        <v>178511.95</v>
      </c>
      <c r="AB44">
        <v>71450.960000000006</v>
      </c>
    </row>
    <row r="45" spans="1:30" x14ac:dyDescent="0.25">
      <c r="A45" t="s">
        <v>222</v>
      </c>
      <c r="B45">
        <v>346954.68</v>
      </c>
      <c r="C45">
        <v>137716.59</v>
      </c>
      <c r="D45">
        <v>22837.599999999999</v>
      </c>
      <c r="F45">
        <v>627919.65</v>
      </c>
      <c r="G45">
        <v>257292.89</v>
      </c>
      <c r="I45">
        <v>66180</v>
      </c>
      <c r="L45">
        <v>258000</v>
      </c>
      <c r="M45">
        <v>6822.8</v>
      </c>
      <c r="P45">
        <v>-423177.52</v>
      </c>
      <c r="Q45">
        <v>1500565.11</v>
      </c>
      <c r="S45">
        <v>477855.34</v>
      </c>
      <c r="T45">
        <v>127050</v>
      </c>
      <c r="V45">
        <v>480073.8</v>
      </c>
      <c r="X45">
        <v>633873.80000000005</v>
      </c>
      <c r="AA45">
        <v>377097.43</v>
      </c>
      <c r="AB45">
        <v>51783.76</v>
      </c>
    </row>
    <row r="46" spans="1:30" x14ac:dyDescent="0.25">
      <c r="A46" t="s">
        <v>224</v>
      </c>
      <c r="B46">
        <v>282140.15999999997</v>
      </c>
      <c r="C46">
        <v>2448.6</v>
      </c>
      <c r="D46">
        <v>3724.87</v>
      </c>
      <c r="F46">
        <v>20605</v>
      </c>
      <c r="G46">
        <v>939.18</v>
      </c>
      <c r="M46">
        <v>1784.27</v>
      </c>
      <c r="P46">
        <v>-2101244.9500000002</v>
      </c>
      <c r="Q46">
        <v>2280594.58</v>
      </c>
      <c r="S46">
        <v>440858.32</v>
      </c>
      <c r="V46">
        <v>592894</v>
      </c>
      <c r="X46">
        <v>737087</v>
      </c>
      <c r="Y46">
        <v>1120</v>
      </c>
      <c r="AA46">
        <v>124668.9</v>
      </c>
      <c r="AB46">
        <v>7412.51</v>
      </c>
    </row>
    <row r="47" spans="1:30" x14ac:dyDescent="0.25">
      <c r="A47" t="s">
        <v>228</v>
      </c>
      <c r="B47">
        <v>187506.68</v>
      </c>
      <c r="C47">
        <v>17452.25</v>
      </c>
      <c r="D47">
        <v>44201.7</v>
      </c>
      <c r="F47">
        <v>5725605.5099999998</v>
      </c>
      <c r="G47">
        <v>1814670.09</v>
      </c>
      <c r="I47">
        <v>0</v>
      </c>
      <c r="M47">
        <v>1595</v>
      </c>
      <c r="O47">
        <v>-1378318.91</v>
      </c>
      <c r="P47">
        <v>7192861.6200000001</v>
      </c>
      <c r="Q47">
        <v>2114009</v>
      </c>
      <c r="S47">
        <v>181544.15</v>
      </c>
      <c r="U47">
        <v>607.15</v>
      </c>
      <c r="V47">
        <v>181984.65</v>
      </c>
      <c r="X47">
        <v>271718.65000000002</v>
      </c>
      <c r="AA47">
        <v>51608.639999999999</v>
      </c>
      <c r="AB47">
        <v>109150.8</v>
      </c>
    </row>
    <row r="48" spans="1:30" x14ac:dyDescent="0.25">
      <c r="A48" t="s">
        <v>229</v>
      </c>
      <c r="B48">
        <v>556467.84</v>
      </c>
      <c r="C48">
        <v>9288.83</v>
      </c>
      <c r="D48">
        <v>14942.46</v>
      </c>
      <c r="F48">
        <v>3440113.44</v>
      </c>
      <c r="G48">
        <v>727254.37</v>
      </c>
      <c r="I48">
        <v>0</v>
      </c>
      <c r="L48">
        <v>76162.98</v>
      </c>
      <c r="M48">
        <v>1128</v>
      </c>
      <c r="P48">
        <v>2998868.26</v>
      </c>
      <c r="Q48">
        <v>1646714.98</v>
      </c>
      <c r="S48">
        <v>115191.15</v>
      </c>
      <c r="V48">
        <v>354783</v>
      </c>
      <c r="X48">
        <v>448326</v>
      </c>
      <c r="AA48">
        <v>105033.87</v>
      </c>
      <c r="AB48">
        <v>76341.56</v>
      </c>
    </row>
    <row r="49" spans="1:30" x14ac:dyDescent="0.25">
      <c r="A49" t="s">
        <v>230</v>
      </c>
      <c r="B49">
        <v>1084090.9099999999</v>
      </c>
      <c r="C49">
        <v>6041.5</v>
      </c>
      <c r="D49">
        <v>5634.64</v>
      </c>
      <c r="F49">
        <v>1421361.3</v>
      </c>
      <c r="G49">
        <v>1965586.89</v>
      </c>
      <c r="H49">
        <v>73999</v>
      </c>
      <c r="M49">
        <v>3410</v>
      </c>
      <c r="O49">
        <v>27700</v>
      </c>
      <c r="P49">
        <v>2258044.69</v>
      </c>
      <c r="Q49">
        <v>2273364.33</v>
      </c>
      <c r="S49">
        <v>28045.49</v>
      </c>
      <c r="V49">
        <v>298480.2</v>
      </c>
      <c r="X49">
        <v>396790.2</v>
      </c>
      <c r="AA49">
        <v>37051.58</v>
      </c>
      <c r="AB49">
        <v>93038.69</v>
      </c>
    </row>
    <row r="50" spans="1:30" x14ac:dyDescent="0.25">
      <c r="A50" t="s">
        <v>234</v>
      </c>
      <c r="B50">
        <v>735988.77</v>
      </c>
      <c r="C50">
        <v>0</v>
      </c>
      <c r="D50">
        <v>1000.66</v>
      </c>
      <c r="F50">
        <v>26688.28</v>
      </c>
      <c r="G50">
        <v>612558.86</v>
      </c>
      <c r="I50">
        <v>0</v>
      </c>
      <c r="J50">
        <v>956.8</v>
      </c>
      <c r="L50">
        <v>429364</v>
      </c>
      <c r="M50">
        <v>4534.3</v>
      </c>
      <c r="P50">
        <v>-1039741.7</v>
      </c>
      <c r="Q50">
        <v>2191305.25</v>
      </c>
      <c r="S50">
        <v>159894.97</v>
      </c>
      <c r="V50">
        <v>516563.20000000001</v>
      </c>
      <c r="X50">
        <v>602477.19999999995</v>
      </c>
      <c r="AA50">
        <v>193479.05</v>
      </c>
      <c r="AB50">
        <v>37974</v>
      </c>
    </row>
    <row r="51" spans="1:30" x14ac:dyDescent="0.25">
      <c r="A51" t="s">
        <v>235</v>
      </c>
      <c r="B51">
        <v>904761.44</v>
      </c>
      <c r="C51">
        <v>0</v>
      </c>
      <c r="D51">
        <v>122183.59</v>
      </c>
      <c r="F51">
        <v>983662.78</v>
      </c>
      <c r="G51">
        <v>58579.32</v>
      </c>
      <c r="I51">
        <v>-4000</v>
      </c>
      <c r="L51">
        <v>1501705.09</v>
      </c>
      <c r="M51">
        <v>4805.2</v>
      </c>
      <c r="P51">
        <v>-1257631.28</v>
      </c>
      <c r="Q51">
        <v>2281491.52</v>
      </c>
      <c r="S51">
        <v>546847.88</v>
      </c>
      <c r="U51">
        <v>10.62</v>
      </c>
      <c r="V51">
        <v>776206.6</v>
      </c>
      <c r="X51">
        <v>937006.6</v>
      </c>
      <c r="AA51">
        <v>402298.1</v>
      </c>
      <c r="AB51">
        <v>79443.8</v>
      </c>
    </row>
    <row r="52" spans="1:30" x14ac:dyDescent="0.25">
      <c r="A52" t="s">
        <v>236</v>
      </c>
      <c r="B52">
        <v>18955.740000000002</v>
      </c>
      <c r="C52">
        <v>6192</v>
      </c>
      <c r="D52">
        <v>12700.42</v>
      </c>
      <c r="F52">
        <v>17180.330000000002</v>
      </c>
      <c r="G52">
        <v>1395104.12</v>
      </c>
      <c r="I52">
        <v>0</v>
      </c>
      <c r="J52">
        <v>0</v>
      </c>
      <c r="L52">
        <v>0</v>
      </c>
      <c r="M52">
        <v>3897.59</v>
      </c>
      <c r="P52">
        <v>-697981.57</v>
      </c>
      <c r="Q52">
        <v>2647377.69</v>
      </c>
      <c r="S52">
        <v>254885.82</v>
      </c>
      <c r="V52">
        <v>608194.4</v>
      </c>
      <c r="X52">
        <v>608194.4</v>
      </c>
      <c r="AA52">
        <v>562536.37</v>
      </c>
      <c r="AB52">
        <v>51908.38</v>
      </c>
      <c r="AD52">
        <v>202.17</v>
      </c>
    </row>
    <row r="53" spans="1:30" x14ac:dyDescent="0.25">
      <c r="A53" t="s">
        <v>237</v>
      </c>
      <c r="B53">
        <v>899996.23</v>
      </c>
      <c r="C53">
        <v>0</v>
      </c>
      <c r="D53">
        <v>25413.67</v>
      </c>
      <c r="F53">
        <v>69349.22</v>
      </c>
      <c r="G53">
        <v>313447.17</v>
      </c>
      <c r="I53">
        <v>0</v>
      </c>
      <c r="M53">
        <v>3264.81</v>
      </c>
      <c r="P53">
        <v>-2944736.05</v>
      </c>
      <c r="Q53">
        <v>4706462.17</v>
      </c>
      <c r="S53">
        <v>234042.07</v>
      </c>
      <c r="U53">
        <v>1690.96</v>
      </c>
      <c r="V53">
        <v>629885.6</v>
      </c>
      <c r="X53">
        <v>807570.6</v>
      </c>
      <c r="AA53">
        <v>323686.3</v>
      </c>
      <c r="AB53">
        <v>50770.55</v>
      </c>
    </row>
    <row r="54" spans="1:30" x14ac:dyDescent="0.25">
      <c r="A54" t="s">
        <v>241</v>
      </c>
      <c r="B54">
        <v>1185551.3</v>
      </c>
      <c r="C54">
        <v>0</v>
      </c>
      <c r="D54">
        <v>38475.360000000001</v>
      </c>
      <c r="F54">
        <v>987654.55</v>
      </c>
      <c r="G54">
        <v>1066784.3600000001</v>
      </c>
      <c r="L54">
        <v>175150</v>
      </c>
      <c r="M54">
        <v>-31214.9</v>
      </c>
      <c r="P54">
        <v>2247188.98</v>
      </c>
      <c r="Q54">
        <v>954921</v>
      </c>
      <c r="S54">
        <v>61021.58</v>
      </c>
      <c r="V54">
        <v>337349.92</v>
      </c>
      <c r="W54">
        <v>373407</v>
      </c>
      <c r="X54">
        <v>519663.92</v>
      </c>
      <c r="AA54">
        <v>169586.59</v>
      </c>
      <c r="AB54">
        <v>124107.5</v>
      </c>
      <c r="AD54">
        <v>26000</v>
      </c>
    </row>
    <row r="55" spans="1:30" x14ac:dyDescent="0.25">
      <c r="A55" t="s">
        <v>242</v>
      </c>
      <c r="B55">
        <v>1403699.62</v>
      </c>
      <c r="C55">
        <v>0</v>
      </c>
      <c r="D55">
        <v>80729.759999999995</v>
      </c>
      <c r="F55">
        <v>1730242.63</v>
      </c>
      <c r="G55">
        <v>230662.04</v>
      </c>
      <c r="L55">
        <v>1604338.13</v>
      </c>
      <c r="M55">
        <v>-37125</v>
      </c>
      <c r="P55">
        <v>-385757.7</v>
      </c>
      <c r="Q55">
        <v>2528782.23</v>
      </c>
      <c r="S55">
        <v>95924.31</v>
      </c>
      <c r="V55">
        <v>369762</v>
      </c>
      <c r="X55">
        <v>467971</v>
      </c>
      <c r="AA55">
        <v>153989.79999999999</v>
      </c>
      <c r="AB55">
        <v>108629.12</v>
      </c>
    </row>
    <row r="56" spans="1:30" x14ac:dyDescent="0.25">
      <c r="A56" t="s">
        <v>243</v>
      </c>
      <c r="B56">
        <v>330518.83</v>
      </c>
      <c r="C56">
        <v>0</v>
      </c>
      <c r="D56">
        <v>81715.86</v>
      </c>
      <c r="F56">
        <v>738523.6</v>
      </c>
      <c r="G56">
        <v>143318.04999999999</v>
      </c>
      <c r="L56">
        <v>-738546</v>
      </c>
      <c r="M56">
        <v>701.83</v>
      </c>
      <c r="P56">
        <v>-516090.56</v>
      </c>
      <c r="Q56">
        <v>2500517.0699999998</v>
      </c>
      <c r="S56">
        <v>91357.53</v>
      </c>
      <c r="V56">
        <v>761152</v>
      </c>
      <c r="W56">
        <v>369640</v>
      </c>
      <c r="X56">
        <v>865853</v>
      </c>
      <c r="AA56">
        <v>175413.79</v>
      </c>
      <c r="AB56">
        <v>69678.740000000005</v>
      </c>
      <c r="AD56">
        <v>26000</v>
      </c>
    </row>
    <row r="57" spans="1:30" x14ac:dyDescent="0.25">
      <c r="A57" t="s">
        <v>244</v>
      </c>
      <c r="B57">
        <v>519565.43</v>
      </c>
      <c r="C57">
        <v>0</v>
      </c>
      <c r="D57">
        <v>97091.49</v>
      </c>
      <c r="F57">
        <v>461992.1</v>
      </c>
      <c r="G57">
        <v>257031.12</v>
      </c>
      <c r="M57">
        <v>-8335.5</v>
      </c>
      <c r="P57">
        <v>-346557.21</v>
      </c>
      <c r="Q57">
        <v>1946573.94</v>
      </c>
      <c r="S57">
        <v>84124.58</v>
      </c>
      <c r="V57">
        <v>375270</v>
      </c>
      <c r="W57">
        <v>53700</v>
      </c>
      <c r="X57">
        <v>527971</v>
      </c>
      <c r="Y57">
        <v>2304</v>
      </c>
      <c r="AA57">
        <v>74075.97</v>
      </c>
      <c r="AB57">
        <v>80246.7</v>
      </c>
      <c r="AD57">
        <v>26000</v>
      </c>
    </row>
    <row r="58" spans="1:30" x14ac:dyDescent="0.25">
      <c r="A58" t="s">
        <v>245</v>
      </c>
      <c r="B58">
        <v>590690.21</v>
      </c>
      <c r="C58">
        <v>0</v>
      </c>
      <c r="D58">
        <v>18593.82</v>
      </c>
      <c r="F58">
        <v>316747.34999999998</v>
      </c>
      <c r="G58">
        <v>133020.12</v>
      </c>
      <c r="L58">
        <v>163735.51999999999</v>
      </c>
      <c r="M58">
        <v>2289</v>
      </c>
      <c r="P58">
        <v>1881471.51</v>
      </c>
      <c r="Q58">
        <v>-980950.37</v>
      </c>
      <c r="S58">
        <v>49279.26</v>
      </c>
      <c r="V58">
        <v>682864</v>
      </c>
      <c r="W58">
        <v>306465</v>
      </c>
      <c r="X58">
        <v>803450</v>
      </c>
      <c r="AA58">
        <v>171855.67</v>
      </c>
      <c r="AB58">
        <v>25383.75</v>
      </c>
    </row>
    <row r="59" spans="1:30" x14ac:dyDescent="0.25">
      <c r="A59" t="s">
        <v>246</v>
      </c>
      <c r="B59">
        <v>541198.16</v>
      </c>
      <c r="C59">
        <v>0</v>
      </c>
      <c r="D59">
        <v>17831.97</v>
      </c>
      <c r="F59">
        <v>798613.49</v>
      </c>
      <c r="G59">
        <v>80641.72</v>
      </c>
      <c r="H59">
        <v>0</v>
      </c>
      <c r="L59">
        <v>170945</v>
      </c>
      <c r="M59">
        <v>1896</v>
      </c>
      <c r="P59">
        <v>-439687.7</v>
      </c>
      <c r="Q59">
        <v>1692734</v>
      </c>
      <c r="S59">
        <v>37092.61</v>
      </c>
      <c r="V59">
        <v>208824</v>
      </c>
      <c r="W59">
        <v>274950</v>
      </c>
      <c r="X59">
        <v>398101</v>
      </c>
      <c r="AA59">
        <v>48454.41</v>
      </c>
      <c r="AB59">
        <v>62602.16</v>
      </c>
    </row>
    <row r="60" spans="1:30" x14ac:dyDescent="0.25">
      <c r="A60" t="s">
        <v>250</v>
      </c>
      <c r="B60">
        <v>799019.75</v>
      </c>
      <c r="C60">
        <v>4614</v>
      </c>
      <c r="D60">
        <v>26139.599999999999</v>
      </c>
      <c r="F60">
        <v>539235.44999999995</v>
      </c>
      <c r="G60">
        <v>-366825.86</v>
      </c>
      <c r="I60">
        <v>-7980</v>
      </c>
      <c r="L60">
        <v>433099</v>
      </c>
      <c r="M60">
        <v>1629.19</v>
      </c>
      <c r="P60">
        <v>-1350422.64</v>
      </c>
      <c r="Q60">
        <v>2210713.7999999998</v>
      </c>
      <c r="S60">
        <v>525361.68000000005</v>
      </c>
      <c r="V60">
        <v>332568</v>
      </c>
      <c r="W60">
        <v>45015.21</v>
      </c>
      <c r="X60">
        <v>396603</v>
      </c>
      <c r="Z60">
        <v>408</v>
      </c>
      <c r="AA60">
        <v>314537.18</v>
      </c>
      <c r="AB60">
        <v>212974.12</v>
      </c>
      <c r="AD60">
        <v>1744</v>
      </c>
    </row>
    <row r="61" spans="1:30" x14ac:dyDescent="0.25">
      <c r="A61" t="s">
        <v>251</v>
      </c>
      <c r="B61">
        <v>429355.61</v>
      </c>
      <c r="C61">
        <v>51154</v>
      </c>
      <c r="D61">
        <v>147948.26</v>
      </c>
      <c r="F61">
        <v>337239.62</v>
      </c>
      <c r="G61">
        <v>224670.86</v>
      </c>
      <c r="I61">
        <v>14080</v>
      </c>
      <c r="L61">
        <v>125636</v>
      </c>
      <c r="M61">
        <v>0</v>
      </c>
      <c r="P61">
        <v>-439749.6</v>
      </c>
      <c r="Q61">
        <v>1549075.07</v>
      </c>
      <c r="S61">
        <v>704617.88</v>
      </c>
      <c r="T61">
        <v>15300</v>
      </c>
      <c r="V61">
        <v>752696</v>
      </c>
      <c r="W61">
        <v>33743.19</v>
      </c>
      <c r="X61">
        <v>940468</v>
      </c>
      <c r="Z61">
        <v>928</v>
      </c>
      <c r="AA61">
        <v>373072.11</v>
      </c>
      <c r="AB61">
        <v>72006.080000000002</v>
      </c>
      <c r="AD61">
        <v>13116</v>
      </c>
    </row>
    <row r="62" spans="1:30" x14ac:dyDescent="0.25">
      <c r="A62" t="s">
        <v>252</v>
      </c>
      <c r="B62">
        <v>331670.95</v>
      </c>
      <c r="C62">
        <v>39933</v>
      </c>
      <c r="D62">
        <v>42211.44</v>
      </c>
      <c r="F62">
        <v>136728.51999999999</v>
      </c>
      <c r="G62">
        <v>139722.73000000001</v>
      </c>
      <c r="L62">
        <v>183905</v>
      </c>
      <c r="M62">
        <v>0</v>
      </c>
      <c r="P62">
        <v>-2994067.77</v>
      </c>
      <c r="Q62">
        <v>3406179.86</v>
      </c>
      <c r="S62">
        <v>534968.79</v>
      </c>
      <c r="W62">
        <v>49618.93</v>
      </c>
      <c r="X62">
        <v>151361</v>
      </c>
      <c r="AA62">
        <v>205725.2</v>
      </c>
      <c r="AB62">
        <v>26721.97</v>
      </c>
      <c r="AD62">
        <v>11155</v>
      </c>
    </row>
    <row r="63" spans="1:30" x14ac:dyDescent="0.25">
      <c r="A63" t="s">
        <v>253</v>
      </c>
      <c r="B63">
        <v>1620872.94</v>
      </c>
      <c r="C63">
        <v>41437</v>
      </c>
      <c r="D63">
        <v>4807.62</v>
      </c>
      <c r="F63">
        <v>173119.16</v>
      </c>
      <c r="G63">
        <v>188793.2</v>
      </c>
      <c r="I63">
        <v>3675</v>
      </c>
      <c r="L63">
        <v>1531052</v>
      </c>
      <c r="M63">
        <v>153</v>
      </c>
      <c r="P63">
        <v>-1202242.6599999999</v>
      </c>
      <c r="Q63">
        <v>1679166.57</v>
      </c>
      <c r="S63">
        <v>901008.44</v>
      </c>
      <c r="V63">
        <v>380060.72</v>
      </c>
      <c r="X63">
        <v>464901.72</v>
      </c>
      <c r="AA63">
        <v>698281.62</v>
      </c>
      <c r="AB63">
        <v>20559.810000000001</v>
      </c>
      <c r="AD63">
        <v>6890</v>
      </c>
    </row>
    <row r="64" spans="1:30" x14ac:dyDescent="0.25">
      <c r="A64" t="s">
        <v>254</v>
      </c>
      <c r="B64">
        <v>322181.78999999998</v>
      </c>
      <c r="C64">
        <v>19712</v>
      </c>
      <c r="D64">
        <v>24278.74</v>
      </c>
      <c r="F64">
        <v>474549.3</v>
      </c>
      <c r="G64">
        <v>237668.52</v>
      </c>
      <c r="I64">
        <v>0</v>
      </c>
      <c r="L64">
        <v>317000</v>
      </c>
      <c r="M64">
        <v>0</v>
      </c>
      <c r="P64">
        <v>-355511.83</v>
      </c>
      <c r="Q64">
        <v>1290095.46</v>
      </c>
      <c r="S64">
        <v>322680.11</v>
      </c>
      <c r="T64">
        <v>165400</v>
      </c>
      <c r="V64">
        <v>744106</v>
      </c>
      <c r="W64">
        <v>54600</v>
      </c>
      <c r="X64">
        <v>816739</v>
      </c>
      <c r="Z64">
        <v>536</v>
      </c>
      <c r="AA64">
        <v>511210.97</v>
      </c>
      <c r="AB64">
        <v>70068.42</v>
      </c>
    </row>
    <row r="65" spans="1:30" x14ac:dyDescent="0.25">
      <c r="A65" t="s">
        <v>255</v>
      </c>
      <c r="B65">
        <v>655668.53</v>
      </c>
      <c r="C65">
        <v>47326</v>
      </c>
      <c r="D65">
        <v>27169.84</v>
      </c>
      <c r="F65">
        <v>42829.440000000002</v>
      </c>
      <c r="G65">
        <v>-55653.5</v>
      </c>
      <c r="I65">
        <v>0</v>
      </c>
      <c r="L65">
        <v>152505</v>
      </c>
      <c r="M65">
        <v>23571</v>
      </c>
      <c r="P65">
        <v>-1459424</v>
      </c>
      <c r="Q65">
        <v>2056145.55</v>
      </c>
      <c r="S65">
        <v>434290.96</v>
      </c>
      <c r="V65">
        <v>550743.30000000005</v>
      </c>
      <c r="X65">
        <v>661113.30000000005</v>
      </c>
      <c r="AA65">
        <v>233007.32</v>
      </c>
      <c r="AB65">
        <v>32989.879999999997</v>
      </c>
      <c r="AD65">
        <v>11851</v>
      </c>
    </row>
    <row r="66" spans="1:30" x14ac:dyDescent="0.25">
      <c r="A66" t="s">
        <v>259</v>
      </c>
      <c r="B66">
        <v>1011023.92</v>
      </c>
      <c r="C66">
        <v>0</v>
      </c>
      <c r="D66">
        <v>85303.89</v>
      </c>
      <c r="F66">
        <v>442772.58</v>
      </c>
      <c r="G66">
        <v>302563.65999999997</v>
      </c>
      <c r="I66">
        <v>19160</v>
      </c>
      <c r="L66">
        <v>53041</v>
      </c>
      <c r="M66">
        <v>18556.5</v>
      </c>
      <c r="P66">
        <v>-1584768.65</v>
      </c>
      <c r="Q66">
        <v>2912713.08</v>
      </c>
      <c r="S66">
        <v>933815.85</v>
      </c>
      <c r="T66">
        <v>17400</v>
      </c>
      <c r="X66">
        <v>80670</v>
      </c>
      <c r="AA66">
        <v>257022.9</v>
      </c>
      <c r="AB66">
        <v>96643.02</v>
      </c>
    </row>
    <row r="67" spans="1:30" x14ac:dyDescent="0.25">
      <c r="A67" t="s">
        <v>260</v>
      </c>
      <c r="B67">
        <v>954513.4</v>
      </c>
      <c r="C67">
        <v>0</v>
      </c>
      <c r="D67">
        <v>31653.32</v>
      </c>
      <c r="F67">
        <v>786826.7</v>
      </c>
      <c r="G67">
        <v>313223.90999999997</v>
      </c>
      <c r="I67">
        <v>20500</v>
      </c>
      <c r="L67">
        <v>16200</v>
      </c>
      <c r="M67">
        <v>3013.4</v>
      </c>
      <c r="P67">
        <v>497299.53</v>
      </c>
      <c r="Q67">
        <v>1364480.05</v>
      </c>
      <c r="S67">
        <v>619806.79</v>
      </c>
      <c r="X67">
        <v>101421</v>
      </c>
      <c r="AA67">
        <v>189282.08</v>
      </c>
      <c r="AB67">
        <v>64178.239999999998</v>
      </c>
    </row>
    <row r="68" spans="1:30" x14ac:dyDescent="0.25">
      <c r="A68" t="s">
        <v>261</v>
      </c>
      <c r="B68">
        <v>426371.31</v>
      </c>
      <c r="C68">
        <v>0</v>
      </c>
      <c r="D68">
        <v>10778.86</v>
      </c>
      <c r="F68">
        <v>748881.36</v>
      </c>
      <c r="G68">
        <v>189985.33</v>
      </c>
      <c r="I68">
        <v>13110</v>
      </c>
      <c r="M68">
        <v>1750</v>
      </c>
      <c r="P68">
        <v>-899305.65</v>
      </c>
      <c r="Q68">
        <v>2067672.51</v>
      </c>
      <c r="S68">
        <v>479619.64</v>
      </c>
      <c r="X68">
        <v>37552</v>
      </c>
      <c r="AA68">
        <v>127154.57</v>
      </c>
      <c r="AB68">
        <v>53300.56</v>
      </c>
    </row>
    <row r="69" spans="1:30" x14ac:dyDescent="0.25">
      <c r="A69" t="s">
        <v>262</v>
      </c>
      <c r="B69">
        <v>419023.27</v>
      </c>
      <c r="C69">
        <v>0</v>
      </c>
      <c r="D69">
        <v>44340.12</v>
      </c>
      <c r="F69">
        <v>1146860.33</v>
      </c>
      <c r="G69">
        <v>237763.31</v>
      </c>
      <c r="I69">
        <v>0</v>
      </c>
      <c r="M69">
        <v>2</v>
      </c>
      <c r="P69">
        <v>-561379.36</v>
      </c>
      <c r="Q69">
        <v>2226508.67</v>
      </c>
      <c r="S69">
        <v>630805.29</v>
      </c>
      <c r="X69">
        <v>116730</v>
      </c>
      <c r="AA69">
        <v>215976.7</v>
      </c>
      <c r="AB69">
        <v>74762.37</v>
      </c>
    </row>
    <row r="70" spans="1:30" x14ac:dyDescent="0.25">
      <c r="A70" t="s">
        <v>263</v>
      </c>
      <c r="B70">
        <v>743051.48</v>
      </c>
      <c r="C70">
        <v>0</v>
      </c>
      <c r="D70">
        <v>52133.14</v>
      </c>
      <c r="F70">
        <v>360254.56</v>
      </c>
      <c r="G70">
        <v>505901.35</v>
      </c>
      <c r="I70">
        <v>10000</v>
      </c>
      <c r="L70">
        <v>353440</v>
      </c>
      <c r="M70">
        <v>2424.4699999999998</v>
      </c>
      <c r="P70">
        <v>-736931.76</v>
      </c>
      <c r="Q70">
        <v>2114406.96</v>
      </c>
      <c r="S70">
        <v>700871.54</v>
      </c>
      <c r="X70">
        <v>107062</v>
      </c>
      <c r="AA70">
        <v>495446.75</v>
      </c>
      <c r="AB70">
        <v>71750.789999999994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L123"/>
  <sheetViews>
    <sheetView topLeftCell="Z1" zoomScale="62" zoomScaleNormal="62" workbookViewId="0">
      <selection activeCell="AK12" sqref="AK12:AK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65" bestFit="1" customWidth="1"/>
    <col min="4" max="4" width="26.8984375" style="65" customWidth="1"/>
    <col min="5" max="5" width="39.8984375" bestFit="1" customWidth="1"/>
    <col min="6" max="6" width="32.19921875" style="301" bestFit="1" customWidth="1"/>
    <col min="7" max="7" width="31.19921875" style="301" bestFit="1" customWidth="1"/>
    <col min="8" max="8" width="23" style="301" bestFit="1" customWidth="1"/>
    <col min="9" max="9" width="22.5" style="301" bestFit="1" customWidth="1"/>
    <col min="10" max="11" width="15.09765625" bestFit="1" customWidth="1"/>
    <col min="12" max="12" width="16.69921875" style="301" bestFit="1" customWidth="1"/>
    <col min="13" max="13" width="19.09765625" style="301" bestFit="1" customWidth="1"/>
    <col min="14" max="14" width="18.5" style="301" bestFit="1" customWidth="1"/>
    <col min="15" max="15" width="20.296875" style="301" bestFit="1" customWidth="1"/>
    <col min="16" max="16" width="22.3984375" bestFit="1" customWidth="1"/>
    <col min="17" max="17" width="26.8984375" bestFit="1" customWidth="1"/>
    <col min="18" max="18" width="27" bestFit="1" customWidth="1"/>
    <col min="19" max="19" width="15.09765625" bestFit="1" customWidth="1"/>
    <col min="20" max="20" width="43.59765625" style="301" bestFit="1" customWidth="1"/>
    <col min="21" max="21" width="44.296875" style="301" bestFit="1" customWidth="1"/>
    <col min="22" max="22" width="27.8984375" style="301" bestFit="1" customWidth="1"/>
    <col min="23" max="23" width="54.19921875" style="301" bestFit="1" customWidth="1"/>
    <col min="24" max="24" width="15.09765625" style="301" bestFit="1" customWidth="1"/>
    <col min="25" max="25" width="19.3984375" bestFit="1" customWidth="1"/>
    <col min="26" max="26" width="25.796875" bestFit="1" customWidth="1"/>
    <col min="27" max="27" width="24.19921875" bestFit="1" customWidth="1"/>
    <col min="28" max="28" width="41.5" bestFit="1" customWidth="1"/>
    <col min="29" max="29" width="30" bestFit="1" customWidth="1"/>
    <col min="30" max="30" width="21.59765625" bestFit="1" customWidth="1"/>
    <col min="31" max="31" width="32.296875" bestFit="1" customWidth="1"/>
    <col min="32" max="32" width="25.3984375" bestFit="1" customWidth="1"/>
    <col min="33" max="33" width="17.19921875" style="41" bestFit="1" customWidth="1"/>
    <col min="34" max="34" width="14.5" style="28" bestFit="1" customWidth="1"/>
    <col min="35" max="35" width="15.09765625" style="25" bestFit="1" customWidth="1"/>
    <col min="36" max="36" width="16.09765625" style="37" bestFit="1" customWidth="1"/>
    <col min="37" max="37" width="16.09765625" style="35" bestFit="1" customWidth="1"/>
    <col min="38" max="38" width="15.69921875" style="26" bestFit="1" customWidth="1"/>
    <col min="39" max="16384" width="9" style="1"/>
  </cols>
  <sheetData>
    <row r="1" spans="1:38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s="301" t="s">
        <v>2452</v>
      </c>
      <c r="M1" s="301" t="s">
        <v>2453</v>
      </c>
      <c r="N1" s="301" t="s">
        <v>2454</v>
      </c>
      <c r="O1" s="301" t="s">
        <v>2455</v>
      </c>
      <c r="P1" t="s">
        <v>2456</v>
      </c>
      <c r="Q1" t="s">
        <v>2457</v>
      </c>
      <c r="R1" t="s">
        <v>2458</v>
      </c>
      <c r="S1" t="s">
        <v>2459</v>
      </c>
      <c r="T1" s="301" t="s">
        <v>2461</v>
      </c>
      <c r="U1" s="301" t="s">
        <v>2462</v>
      </c>
      <c r="V1" s="301" t="s">
        <v>2463</v>
      </c>
      <c r="W1" s="301" t="s">
        <v>2464</v>
      </c>
      <c r="X1" s="301" t="s">
        <v>2465</v>
      </c>
      <c r="Y1" t="s">
        <v>2466</v>
      </c>
      <c r="Z1" t="s">
        <v>2467</v>
      </c>
      <c r="AA1" t="s">
        <v>2468</v>
      </c>
      <c r="AB1" t="s">
        <v>2469</v>
      </c>
      <c r="AC1" t="s">
        <v>2470</v>
      </c>
      <c r="AD1" t="s">
        <v>2589</v>
      </c>
      <c r="AE1" t="s">
        <v>2471</v>
      </c>
      <c r="AF1" t="s">
        <v>2592</v>
      </c>
      <c r="AG1" s="40" t="s">
        <v>6</v>
      </c>
      <c r="AH1" s="27" t="s">
        <v>7</v>
      </c>
      <c r="AI1" s="14" t="s">
        <v>8</v>
      </c>
      <c r="AJ1" s="17" t="s">
        <v>9</v>
      </c>
      <c r="AK1" s="18" t="s">
        <v>10</v>
      </c>
      <c r="AL1" s="57" t="s">
        <v>11</v>
      </c>
    </row>
    <row r="2" spans="1:38" x14ac:dyDescent="0.25">
      <c r="E2" t="s">
        <v>2472</v>
      </c>
      <c r="F2" s="301" t="s">
        <v>2473</v>
      </c>
      <c r="G2" s="301" t="s">
        <v>2474</v>
      </c>
      <c r="H2" s="301" t="s">
        <v>2475</v>
      </c>
      <c r="I2" s="301" t="s">
        <v>2476</v>
      </c>
      <c r="J2" t="s">
        <v>2477</v>
      </c>
      <c r="K2" t="s">
        <v>2478</v>
      </c>
      <c r="L2" s="301" t="s">
        <v>2480</v>
      </c>
      <c r="M2" s="301" t="s">
        <v>2481</v>
      </c>
      <c r="N2" s="301" t="s">
        <v>2482</v>
      </c>
      <c r="O2" s="301" t="s">
        <v>2483</v>
      </c>
      <c r="P2" t="s">
        <v>2484</v>
      </c>
      <c r="Q2" t="s">
        <v>2485</v>
      </c>
      <c r="R2" t="s">
        <v>2486</v>
      </c>
      <c r="S2" t="s">
        <v>2487</v>
      </c>
      <c r="T2" s="301" t="s">
        <v>2489</v>
      </c>
      <c r="U2" s="301" t="s">
        <v>2490</v>
      </c>
      <c r="V2" s="301" t="s">
        <v>2491</v>
      </c>
      <c r="W2" s="301" t="s">
        <v>2492</v>
      </c>
      <c r="X2" s="301" t="s">
        <v>2493</v>
      </c>
      <c r="Y2" t="s">
        <v>2494</v>
      </c>
      <c r="Z2" t="s">
        <v>2495</v>
      </c>
      <c r="AA2" t="s">
        <v>2496</v>
      </c>
      <c r="AB2" t="s">
        <v>2497</v>
      </c>
      <c r="AC2" t="s">
        <v>2498</v>
      </c>
      <c r="AD2" t="s">
        <v>2594</v>
      </c>
      <c r="AE2" t="s">
        <v>2499</v>
      </c>
      <c r="AF2" t="s">
        <v>2597</v>
      </c>
      <c r="AG2" s="40"/>
      <c r="AH2" s="27"/>
      <c r="AI2" s="14"/>
      <c r="AJ2" s="19"/>
      <c r="AK2" s="20"/>
      <c r="AL2" s="14"/>
    </row>
    <row r="3" spans="1:38" x14ac:dyDescent="0.25">
      <c r="C3" s="65" t="s">
        <v>798</v>
      </c>
      <c r="E3" t="s">
        <v>2500</v>
      </c>
      <c r="F3" s="301">
        <v>70778513</v>
      </c>
      <c r="G3" s="301">
        <v>5750637.71</v>
      </c>
      <c r="H3" s="301">
        <v>2806728.52</v>
      </c>
      <c r="I3" s="301">
        <v>0</v>
      </c>
      <c r="J3">
        <v>82828052.010000005</v>
      </c>
      <c r="K3">
        <v>46741675.450000003</v>
      </c>
      <c r="L3" s="301">
        <v>617296.96</v>
      </c>
      <c r="M3" s="301">
        <v>73016.539999999994</v>
      </c>
      <c r="N3" s="301">
        <v>375980</v>
      </c>
      <c r="O3" s="301">
        <v>-404103.45</v>
      </c>
      <c r="P3">
        <v>828260.77</v>
      </c>
      <c r="Q3">
        <v>-613397.63</v>
      </c>
      <c r="R3">
        <v>83812059.420000002</v>
      </c>
      <c r="S3">
        <v>111772175.73999999</v>
      </c>
      <c r="T3" s="301">
        <v>56012549.799999997</v>
      </c>
      <c r="U3" s="301">
        <v>2121386.44</v>
      </c>
      <c r="V3" s="301">
        <v>2806.09</v>
      </c>
      <c r="W3" s="301">
        <v>57633471.030000001</v>
      </c>
      <c r="X3" s="301">
        <v>6789536.1799999997</v>
      </c>
      <c r="Y3">
        <v>67655980.060000002</v>
      </c>
      <c r="Z3">
        <v>23970</v>
      </c>
      <c r="AA3">
        <v>49838</v>
      </c>
      <c r="AB3">
        <v>17437642.109999999</v>
      </c>
      <c r="AC3">
        <v>10439031.470000001</v>
      </c>
      <c r="AD3">
        <v>1529990</v>
      </c>
      <c r="AE3">
        <v>1440201.58</v>
      </c>
      <c r="AF3">
        <v>55376</v>
      </c>
      <c r="AG3" s="73">
        <f t="shared" ref="AG3:AL3" si="0">SUM(AG4:AG123)</f>
        <v>79198923.00999999</v>
      </c>
      <c r="AH3" s="77">
        <f t="shared" si="0"/>
        <v>619520.83999999985</v>
      </c>
      <c r="AI3" s="21">
        <f t="shared" si="0"/>
        <v>78579402.170000032</v>
      </c>
      <c r="AJ3" s="22">
        <f t="shared" si="0"/>
        <v>128523048.98000002</v>
      </c>
      <c r="AK3" s="16">
        <f>SUM(Y3:AF3)</f>
        <v>98632029.219999999</v>
      </c>
      <c r="AL3" s="26">
        <f t="shared" si="0"/>
        <v>31019982.739999991</v>
      </c>
    </row>
    <row r="4" spans="1:38" x14ac:dyDescent="0.25">
      <c r="E4" t="s">
        <v>2937</v>
      </c>
      <c r="F4" s="301">
        <v>1117399.8</v>
      </c>
      <c r="H4" s="301">
        <v>69941</v>
      </c>
      <c r="J4">
        <v>8</v>
      </c>
      <c r="K4">
        <v>289476.7</v>
      </c>
      <c r="M4" s="301">
        <v>8539.08</v>
      </c>
      <c r="N4" s="301">
        <v>25500</v>
      </c>
      <c r="O4" s="301">
        <v>40560</v>
      </c>
      <c r="R4">
        <v>824418.46</v>
      </c>
      <c r="S4">
        <v>560321.12</v>
      </c>
      <c r="U4" s="301">
        <v>3870</v>
      </c>
      <c r="V4" s="301">
        <v>64.67</v>
      </c>
      <c r="W4" s="301">
        <v>1433301.96</v>
      </c>
      <c r="X4" s="301">
        <v>958393.64</v>
      </c>
      <c r="Y4">
        <v>1437301.96</v>
      </c>
      <c r="AB4">
        <v>81856.08</v>
      </c>
      <c r="AC4">
        <v>74985.39</v>
      </c>
      <c r="AD4">
        <v>10000</v>
      </c>
      <c r="AG4" s="73">
        <f t="shared" ref="AG4:AG12" si="1">SUM(F4:I4)</f>
        <v>1187340.8</v>
      </c>
      <c r="AH4" s="77">
        <f t="shared" ref="AH4:AH12" si="2">SUM(L4:O4)</f>
        <v>74599.08</v>
      </c>
      <c r="AI4" s="21">
        <f>AG4-AH4</f>
        <v>1112741.72</v>
      </c>
      <c r="AJ4" s="22">
        <f t="shared" ref="AJ4:AJ11" si="3">SUM(T4:AF4)</f>
        <v>3999773.7</v>
      </c>
      <c r="AK4" s="16">
        <f t="shared" ref="AK4:AK11" si="4">SUM(Y4:AF4)</f>
        <v>1604143.43</v>
      </c>
      <c r="AL4" s="26">
        <f>AJ4-AK4</f>
        <v>2395630.2700000005</v>
      </c>
    </row>
    <row r="5" spans="1:38" x14ac:dyDescent="0.25">
      <c r="E5" t="s">
        <v>2938</v>
      </c>
      <c r="F5" s="301">
        <v>110658.18</v>
      </c>
      <c r="G5" s="301">
        <v>0</v>
      </c>
      <c r="H5" s="301">
        <v>9325</v>
      </c>
      <c r="J5">
        <v>244190.46</v>
      </c>
      <c r="K5">
        <v>131774.07999999999</v>
      </c>
      <c r="L5" s="301">
        <v>1960</v>
      </c>
      <c r="M5" s="301">
        <v>2479.67</v>
      </c>
      <c r="O5" s="301">
        <v>67.319999999999993</v>
      </c>
      <c r="R5">
        <v>-1571973.08</v>
      </c>
      <c r="S5">
        <v>2026803.02</v>
      </c>
      <c r="U5" s="301">
        <v>70000</v>
      </c>
      <c r="W5" s="301">
        <v>400512</v>
      </c>
      <c r="X5" s="301">
        <v>609200</v>
      </c>
      <c r="Y5">
        <v>412512</v>
      </c>
      <c r="Z5">
        <v>7830</v>
      </c>
      <c r="AA5">
        <v>22070</v>
      </c>
      <c r="AB5">
        <v>82506.17</v>
      </c>
      <c r="AC5">
        <v>57683.040000000001</v>
      </c>
      <c r="AG5" s="73">
        <f t="shared" si="1"/>
        <v>119983.18</v>
      </c>
      <c r="AH5" s="77">
        <f t="shared" si="2"/>
        <v>4506.99</v>
      </c>
      <c r="AI5" s="21">
        <f t="shared" ref="AI5:AI11" si="5">AG5-AH5</f>
        <v>115476.18999999999</v>
      </c>
      <c r="AJ5" s="22">
        <f t="shared" si="3"/>
        <v>1662313.21</v>
      </c>
      <c r="AK5" s="16">
        <f t="shared" si="4"/>
        <v>582601.21000000008</v>
      </c>
      <c r="AL5" s="26">
        <f t="shared" ref="AL5:AL68" si="6">AJ5-AK5</f>
        <v>1079712</v>
      </c>
    </row>
    <row r="6" spans="1:38" x14ac:dyDescent="0.25">
      <c r="E6" t="s">
        <v>2939</v>
      </c>
      <c r="F6" s="301">
        <v>148151.69</v>
      </c>
      <c r="H6" s="301">
        <v>38317</v>
      </c>
      <c r="J6">
        <v>2390564.0299999998</v>
      </c>
      <c r="K6">
        <v>6685.68</v>
      </c>
      <c r="L6" s="301">
        <v>44507</v>
      </c>
      <c r="M6" s="301">
        <v>28973.42</v>
      </c>
      <c r="N6" s="301">
        <v>8000</v>
      </c>
      <c r="O6" s="301">
        <v>-6960</v>
      </c>
      <c r="R6">
        <v>1813384.7</v>
      </c>
      <c r="S6">
        <v>716949.66</v>
      </c>
      <c r="U6" s="301">
        <v>3160</v>
      </c>
      <c r="W6" s="301">
        <v>598513</v>
      </c>
      <c r="X6" s="301">
        <v>987140</v>
      </c>
      <c r="Y6">
        <v>616613</v>
      </c>
      <c r="AB6">
        <v>133656.42000000001</v>
      </c>
      <c r="AC6">
        <v>50239.96</v>
      </c>
      <c r="AD6">
        <v>224440</v>
      </c>
      <c r="AG6" s="73">
        <f t="shared" si="1"/>
        <v>186468.69</v>
      </c>
      <c r="AH6" s="77">
        <f t="shared" si="2"/>
        <v>74520.42</v>
      </c>
      <c r="AI6" s="21">
        <f t="shared" si="5"/>
        <v>111948.27</v>
      </c>
      <c r="AJ6" s="22">
        <f t="shared" si="3"/>
        <v>2613762.38</v>
      </c>
      <c r="AK6" s="16">
        <f t="shared" si="4"/>
        <v>1024949.38</v>
      </c>
      <c r="AL6" s="26">
        <f t="shared" si="6"/>
        <v>1588813</v>
      </c>
    </row>
    <row r="7" spans="1:38" x14ac:dyDescent="0.25">
      <c r="A7" s="1" t="s">
        <v>576</v>
      </c>
      <c r="E7" t="s">
        <v>2940</v>
      </c>
      <c r="F7" s="301">
        <v>113669.24</v>
      </c>
      <c r="H7" s="301">
        <v>56955.33</v>
      </c>
      <c r="J7">
        <v>3053700</v>
      </c>
      <c r="K7">
        <v>128154.82</v>
      </c>
      <c r="L7" s="301">
        <v>20136</v>
      </c>
      <c r="M7" s="301">
        <v>13483.3</v>
      </c>
      <c r="O7" s="301">
        <v>0</v>
      </c>
      <c r="R7">
        <v>2795348.73</v>
      </c>
      <c r="S7">
        <v>550717.67000000004</v>
      </c>
      <c r="T7" s="301">
        <v>9600</v>
      </c>
      <c r="W7" s="301">
        <v>549101.36</v>
      </c>
      <c r="X7" s="301">
        <v>389220</v>
      </c>
      <c r="Y7">
        <v>564101.36</v>
      </c>
      <c r="AB7">
        <v>60758.720000000001</v>
      </c>
      <c r="AC7">
        <v>99647.59</v>
      </c>
      <c r="AD7">
        <v>92120</v>
      </c>
      <c r="AG7" s="73">
        <f t="shared" si="1"/>
        <v>170624.57</v>
      </c>
      <c r="AH7" s="77">
        <f t="shared" si="2"/>
        <v>33619.300000000003</v>
      </c>
      <c r="AI7" s="21">
        <f t="shared" si="5"/>
        <v>137005.27000000002</v>
      </c>
      <c r="AJ7" s="22">
        <f t="shared" si="3"/>
        <v>1764549.03</v>
      </c>
      <c r="AK7" s="16">
        <f t="shared" si="4"/>
        <v>816627.66999999993</v>
      </c>
      <c r="AL7" s="26">
        <f t="shared" si="6"/>
        <v>947921.3600000001</v>
      </c>
    </row>
    <row r="8" spans="1:38" x14ac:dyDescent="0.25">
      <c r="E8" t="s">
        <v>2941</v>
      </c>
      <c r="F8" s="301">
        <v>125115.5</v>
      </c>
      <c r="G8" s="301">
        <v>18000</v>
      </c>
      <c r="H8" s="301">
        <v>11756</v>
      </c>
      <c r="I8" s="301">
        <v>0</v>
      </c>
      <c r="J8">
        <v>1824268.05</v>
      </c>
      <c r="K8">
        <v>36689.19</v>
      </c>
      <c r="L8" s="301">
        <v>22835</v>
      </c>
      <c r="M8" s="301">
        <v>7243.12</v>
      </c>
      <c r="N8" s="301">
        <v>8000</v>
      </c>
      <c r="O8" s="301">
        <v>10852.74</v>
      </c>
      <c r="R8">
        <v>-259864.07</v>
      </c>
      <c r="S8">
        <v>2257089.6800000002</v>
      </c>
      <c r="U8" s="301">
        <v>110000</v>
      </c>
      <c r="W8" s="301">
        <v>605091</v>
      </c>
      <c r="X8" s="301">
        <v>564493.89</v>
      </c>
      <c r="Y8">
        <v>642801</v>
      </c>
      <c r="AA8">
        <v>11268</v>
      </c>
      <c r="AB8">
        <v>181707.44</v>
      </c>
      <c r="AC8">
        <v>69616.179999999993</v>
      </c>
      <c r="AD8">
        <v>215520</v>
      </c>
      <c r="AG8" s="73">
        <f t="shared" si="1"/>
        <v>154871.5</v>
      </c>
      <c r="AH8" s="77">
        <f t="shared" si="2"/>
        <v>48930.859999999993</v>
      </c>
      <c r="AI8" s="21">
        <f t="shared" si="5"/>
        <v>105940.64000000001</v>
      </c>
      <c r="AJ8" s="22">
        <f t="shared" si="3"/>
        <v>2400497.5100000002</v>
      </c>
      <c r="AK8" s="16">
        <f t="shared" si="4"/>
        <v>1120912.6199999999</v>
      </c>
      <c r="AL8" s="26">
        <f t="shared" si="6"/>
        <v>1279584.8900000004</v>
      </c>
    </row>
    <row r="9" spans="1:38" x14ac:dyDescent="0.25">
      <c r="E9" t="s">
        <v>2942</v>
      </c>
      <c r="F9" s="301">
        <v>86877.65</v>
      </c>
      <c r="H9" s="301">
        <v>0</v>
      </c>
      <c r="J9">
        <v>3583848.06</v>
      </c>
      <c r="K9">
        <v>44539.32</v>
      </c>
      <c r="L9" s="301">
        <v>0</v>
      </c>
      <c r="M9" s="301">
        <v>0</v>
      </c>
      <c r="N9" s="301">
        <v>1540</v>
      </c>
      <c r="O9" s="301">
        <v>212</v>
      </c>
      <c r="R9">
        <v>3488019.75</v>
      </c>
      <c r="S9">
        <v>253201</v>
      </c>
      <c r="W9" s="301">
        <v>312251.36</v>
      </c>
      <c r="X9" s="301">
        <v>456079.22</v>
      </c>
      <c r="Y9">
        <v>312251.36</v>
      </c>
      <c r="AB9">
        <v>47887.85</v>
      </c>
      <c r="AC9">
        <v>107889.09</v>
      </c>
      <c r="AD9">
        <v>163010</v>
      </c>
      <c r="AG9" s="73">
        <f t="shared" si="1"/>
        <v>86877.65</v>
      </c>
      <c r="AH9" s="77">
        <f t="shared" si="2"/>
        <v>1752</v>
      </c>
      <c r="AI9" s="21">
        <f t="shared" si="5"/>
        <v>85125.65</v>
      </c>
      <c r="AJ9" s="22">
        <f t="shared" si="3"/>
        <v>1399368.8800000001</v>
      </c>
      <c r="AK9" s="16">
        <f t="shared" si="4"/>
        <v>631038.29999999993</v>
      </c>
      <c r="AL9" s="26">
        <f t="shared" si="6"/>
        <v>768330.58000000019</v>
      </c>
    </row>
    <row r="10" spans="1:38" x14ac:dyDescent="0.25">
      <c r="E10" t="s">
        <v>2943</v>
      </c>
      <c r="F10" s="301">
        <v>50126.25</v>
      </c>
      <c r="H10" s="301">
        <v>9251</v>
      </c>
      <c r="J10">
        <v>3125521.88</v>
      </c>
      <c r="K10">
        <v>3</v>
      </c>
      <c r="L10" s="301">
        <v>6191</v>
      </c>
      <c r="M10" s="301">
        <v>1808.95</v>
      </c>
      <c r="N10" s="301">
        <v>3940</v>
      </c>
      <c r="O10" s="301">
        <v>188.59</v>
      </c>
      <c r="R10">
        <v>3178171.87</v>
      </c>
      <c r="W10" s="301">
        <v>386099</v>
      </c>
      <c r="X10" s="301">
        <v>483377.43</v>
      </c>
      <c r="Y10">
        <v>414599</v>
      </c>
      <c r="AB10">
        <v>74953.070000000007</v>
      </c>
      <c r="AC10">
        <v>57702.64</v>
      </c>
      <c r="AD10">
        <v>90620</v>
      </c>
      <c r="AG10" s="73">
        <f t="shared" si="1"/>
        <v>59377.25</v>
      </c>
      <c r="AH10" s="77">
        <f t="shared" si="2"/>
        <v>12128.54</v>
      </c>
      <c r="AI10" s="21">
        <f t="shared" si="5"/>
        <v>47248.71</v>
      </c>
      <c r="AJ10" s="22">
        <f t="shared" si="3"/>
        <v>1507351.14</v>
      </c>
      <c r="AK10" s="16">
        <f t="shared" si="4"/>
        <v>637874.71</v>
      </c>
      <c r="AL10" s="26">
        <f t="shared" si="6"/>
        <v>869476.42999999993</v>
      </c>
    </row>
    <row r="11" spans="1:38" x14ac:dyDescent="0.25">
      <c r="E11" t="s">
        <v>2944</v>
      </c>
      <c r="F11" s="301">
        <v>146052.78</v>
      </c>
      <c r="J11">
        <v>3426304.23</v>
      </c>
      <c r="K11">
        <v>13750.93</v>
      </c>
      <c r="O11" s="301">
        <v>20300</v>
      </c>
      <c r="R11">
        <v>3401558.66</v>
      </c>
      <c r="S11">
        <v>99610.62</v>
      </c>
      <c r="U11" s="301">
        <v>19568.78</v>
      </c>
      <c r="W11" s="301">
        <v>260767.5</v>
      </c>
      <c r="X11" s="301">
        <v>314300</v>
      </c>
      <c r="Y11">
        <v>262867.5</v>
      </c>
      <c r="AA11">
        <v>5616</v>
      </c>
      <c r="AB11">
        <v>15900</v>
      </c>
      <c r="AC11">
        <v>61114.12</v>
      </c>
      <c r="AG11" s="73">
        <f t="shared" si="1"/>
        <v>146052.78</v>
      </c>
      <c r="AH11" s="77">
        <f t="shared" si="2"/>
        <v>20300</v>
      </c>
      <c r="AI11" s="21">
        <f t="shared" si="5"/>
        <v>125752.78</v>
      </c>
      <c r="AJ11" s="22">
        <f t="shared" si="3"/>
        <v>940133.9</v>
      </c>
      <c r="AK11" s="16">
        <f t="shared" si="4"/>
        <v>345497.62</v>
      </c>
      <c r="AL11" s="26">
        <f t="shared" si="6"/>
        <v>594636.28</v>
      </c>
    </row>
    <row r="12" spans="1:38" x14ac:dyDescent="0.25">
      <c r="A12" s="1" t="s">
        <v>409</v>
      </c>
      <c r="B12" s="1" t="s">
        <v>411</v>
      </c>
      <c r="C12" s="65">
        <v>4017</v>
      </c>
      <c r="D12" s="65" t="s">
        <v>1009</v>
      </c>
      <c r="E12" t="s">
        <v>2945</v>
      </c>
      <c r="F12" s="301">
        <v>730850.87</v>
      </c>
      <c r="G12" s="301">
        <v>0</v>
      </c>
      <c r="H12" s="301">
        <v>35488.94</v>
      </c>
      <c r="J12">
        <v>1097157.3999999999</v>
      </c>
      <c r="K12">
        <v>286274.62</v>
      </c>
      <c r="L12" s="301">
        <v>0</v>
      </c>
      <c r="R12">
        <v>1296475.92</v>
      </c>
      <c r="S12">
        <v>685585.33</v>
      </c>
      <c r="T12" s="301">
        <v>251872.17</v>
      </c>
      <c r="U12" s="301">
        <v>228000</v>
      </c>
      <c r="W12" s="301">
        <v>983052</v>
      </c>
      <c r="X12" s="301">
        <v>7800</v>
      </c>
      <c r="Y12">
        <v>1028598</v>
      </c>
      <c r="AB12">
        <v>106927.18</v>
      </c>
      <c r="AC12">
        <v>102768.96000000001</v>
      </c>
      <c r="AG12" s="73">
        <f t="shared" si="1"/>
        <v>766339.81</v>
      </c>
      <c r="AH12" s="77">
        <f t="shared" si="2"/>
        <v>0</v>
      </c>
      <c r="AI12" s="21">
        <f>AG12-AH12</f>
        <v>766339.81</v>
      </c>
      <c r="AJ12" s="22">
        <f>SUM(T12:X12)</f>
        <v>1470724.17</v>
      </c>
      <c r="AK12" s="16">
        <f>SUM(Y12:AF12)</f>
        <v>1238294.1399999999</v>
      </c>
      <c r="AL12" s="26">
        <f t="shared" si="6"/>
        <v>232430.03000000003</v>
      </c>
    </row>
    <row r="13" spans="1:38" x14ac:dyDescent="0.25">
      <c r="A13" s="1" t="s">
        <v>409</v>
      </c>
      <c r="B13" s="1" t="s">
        <v>411</v>
      </c>
      <c r="C13" s="65">
        <v>4254</v>
      </c>
      <c r="D13" s="65" t="s">
        <v>1010</v>
      </c>
      <c r="E13" t="s">
        <v>2946</v>
      </c>
      <c r="F13" s="301">
        <v>1053147.1000000001</v>
      </c>
      <c r="G13" s="301">
        <v>73358.05</v>
      </c>
      <c r="H13" s="301">
        <v>21723.52</v>
      </c>
      <c r="J13">
        <v>207798.78</v>
      </c>
      <c r="K13">
        <v>305096.90999999997</v>
      </c>
      <c r="L13" s="301">
        <v>0</v>
      </c>
      <c r="R13">
        <v>-515508.5</v>
      </c>
      <c r="S13">
        <v>1517319.83</v>
      </c>
      <c r="T13" s="301">
        <v>948041.23</v>
      </c>
      <c r="W13" s="301">
        <v>959664</v>
      </c>
      <c r="X13" s="301">
        <v>17420</v>
      </c>
      <c r="Y13">
        <v>1040457</v>
      </c>
      <c r="AB13">
        <v>80930.62</v>
      </c>
      <c r="AC13">
        <v>84124.58</v>
      </c>
      <c r="AG13" s="73">
        <f t="shared" ref="AG13:AG76" si="7">SUM(F13:I13)</f>
        <v>1148228.6700000002</v>
      </c>
      <c r="AH13" s="77">
        <f t="shared" ref="AH13:AH76" si="8">SUM(L13:O13)</f>
        <v>0</v>
      </c>
      <c r="AI13" s="21">
        <f t="shared" ref="AI13:AI76" si="9">AG13-AH13</f>
        <v>1148228.6700000002</v>
      </c>
      <c r="AJ13" s="22">
        <f>SUM(T13:X13)</f>
        <v>1925125.23</v>
      </c>
      <c r="AK13" s="16">
        <f t="shared" ref="AK13:AK76" si="10">SUM(Y13:AF13)</f>
        <v>1205512.2000000002</v>
      </c>
      <c r="AL13" s="26">
        <f t="shared" si="6"/>
        <v>719613.0299999998</v>
      </c>
    </row>
    <row r="14" spans="1:38" x14ac:dyDescent="0.25">
      <c r="A14" s="1" t="s">
        <v>409</v>
      </c>
      <c r="B14" s="1" t="s">
        <v>411</v>
      </c>
      <c r="C14" s="65">
        <v>2828</v>
      </c>
      <c r="D14" s="65" t="s">
        <v>1011</v>
      </c>
      <c r="E14" t="s">
        <v>2947</v>
      </c>
      <c r="F14" s="301">
        <v>745384.72</v>
      </c>
      <c r="G14" s="301">
        <v>0</v>
      </c>
      <c r="H14" s="301">
        <v>44946.43</v>
      </c>
      <c r="J14">
        <v>808521.84</v>
      </c>
      <c r="K14">
        <v>342939.83</v>
      </c>
      <c r="L14" s="301">
        <v>0</v>
      </c>
      <c r="R14">
        <v>15873.56</v>
      </c>
      <c r="S14">
        <v>1326846.8</v>
      </c>
      <c r="T14" s="301">
        <v>266103.76</v>
      </c>
      <c r="U14" s="301">
        <v>684520</v>
      </c>
      <c r="W14" s="301">
        <v>551909</v>
      </c>
      <c r="X14" s="301">
        <v>27720</v>
      </c>
      <c r="Y14">
        <v>592939</v>
      </c>
      <c r="AB14">
        <v>141109.60999999999</v>
      </c>
      <c r="AC14">
        <v>94664.49</v>
      </c>
      <c r="AG14" s="73">
        <f t="shared" si="7"/>
        <v>790331.15</v>
      </c>
      <c r="AH14" s="77">
        <f t="shared" si="8"/>
        <v>0</v>
      </c>
      <c r="AI14" s="21">
        <f t="shared" si="9"/>
        <v>790331.15</v>
      </c>
      <c r="AJ14" s="22">
        <f t="shared" ref="AJ14:AJ77" si="11">SUM(T14:X14)</f>
        <v>1530252.76</v>
      </c>
      <c r="AK14" s="16">
        <f t="shared" si="10"/>
        <v>828713.1</v>
      </c>
      <c r="AL14" s="26">
        <f t="shared" si="6"/>
        <v>701539.66</v>
      </c>
    </row>
    <row r="15" spans="1:38" x14ac:dyDescent="0.25">
      <c r="A15" s="1" t="s">
        <v>409</v>
      </c>
      <c r="B15" s="1" t="s">
        <v>411</v>
      </c>
      <c r="C15" s="65">
        <v>4184</v>
      </c>
      <c r="D15" s="65" t="s">
        <v>1012</v>
      </c>
      <c r="E15" t="s">
        <v>2948</v>
      </c>
      <c r="F15" s="301">
        <v>982705.49</v>
      </c>
      <c r="G15" s="301">
        <v>17956.740000000002</v>
      </c>
      <c r="H15" s="301">
        <v>82326.960000000006</v>
      </c>
      <c r="J15">
        <v>18785.560000000001</v>
      </c>
      <c r="K15">
        <v>546176.81000000006</v>
      </c>
      <c r="L15" s="301">
        <v>0</v>
      </c>
      <c r="R15">
        <v>9442.31</v>
      </c>
      <c r="S15">
        <v>1336486.2</v>
      </c>
      <c r="T15" s="301">
        <v>505750.01</v>
      </c>
      <c r="U15" s="301">
        <v>120000</v>
      </c>
      <c r="W15" s="301">
        <v>1232036</v>
      </c>
      <c r="X15" s="301">
        <v>50990</v>
      </c>
      <c r="Y15">
        <v>1282913.6000000001</v>
      </c>
      <c r="AB15">
        <v>159757.34</v>
      </c>
      <c r="AC15">
        <v>78442.02</v>
      </c>
      <c r="AE15">
        <v>14000</v>
      </c>
      <c r="AG15" s="73">
        <f t="shared" si="7"/>
        <v>1082989.19</v>
      </c>
      <c r="AH15" s="77">
        <f t="shared" si="8"/>
        <v>0</v>
      </c>
      <c r="AI15" s="21">
        <f t="shared" si="9"/>
        <v>1082989.19</v>
      </c>
      <c r="AJ15" s="22">
        <f t="shared" si="11"/>
        <v>1908776.01</v>
      </c>
      <c r="AK15" s="16">
        <f t="shared" si="10"/>
        <v>1535112.9600000002</v>
      </c>
      <c r="AL15" s="26">
        <f t="shared" si="6"/>
        <v>373663.04999999981</v>
      </c>
    </row>
    <row r="16" spans="1:38" x14ac:dyDescent="0.25">
      <c r="A16" s="1" t="s">
        <v>409</v>
      </c>
      <c r="B16" s="1" t="s">
        <v>411</v>
      </c>
      <c r="C16" s="65">
        <v>7069</v>
      </c>
      <c r="D16" s="65" t="s">
        <v>1013</v>
      </c>
      <c r="E16" t="s">
        <v>2949</v>
      </c>
      <c r="F16" s="301">
        <v>1049205.01</v>
      </c>
      <c r="G16" s="301">
        <v>51403.8</v>
      </c>
      <c r="H16" s="301">
        <v>71711.41</v>
      </c>
      <c r="J16">
        <v>936290.68</v>
      </c>
      <c r="K16">
        <v>286900.7</v>
      </c>
      <c r="L16" s="301">
        <v>0</v>
      </c>
      <c r="O16" s="301">
        <v>44.11</v>
      </c>
      <c r="R16">
        <v>514919.28</v>
      </c>
      <c r="S16">
        <v>2146839.4900000002</v>
      </c>
      <c r="T16" s="301">
        <v>449173.84</v>
      </c>
      <c r="W16" s="301">
        <v>980722</v>
      </c>
      <c r="Y16">
        <v>1250542.8</v>
      </c>
      <c r="AB16">
        <v>116943.96</v>
      </c>
      <c r="AC16">
        <v>116088.41</v>
      </c>
      <c r="AE16">
        <v>71120</v>
      </c>
      <c r="AG16" s="73">
        <f t="shared" si="7"/>
        <v>1172320.22</v>
      </c>
      <c r="AH16" s="77">
        <f t="shared" si="8"/>
        <v>44.11</v>
      </c>
      <c r="AI16" s="21">
        <f t="shared" si="9"/>
        <v>1172276.1099999999</v>
      </c>
      <c r="AJ16" s="22">
        <f t="shared" si="11"/>
        <v>1429895.84</v>
      </c>
      <c r="AK16" s="16">
        <f t="shared" si="10"/>
        <v>1554695.17</v>
      </c>
      <c r="AL16" s="26">
        <f t="shared" si="6"/>
        <v>-124799.32999999984</v>
      </c>
    </row>
    <row r="17" spans="1:38" x14ac:dyDescent="0.25">
      <c r="A17" s="1" t="s">
        <v>409</v>
      </c>
      <c r="B17" s="1" t="s">
        <v>411</v>
      </c>
      <c r="C17" s="65">
        <v>6198</v>
      </c>
      <c r="D17" s="65" t="s">
        <v>1014</v>
      </c>
      <c r="E17" t="s">
        <v>2950</v>
      </c>
      <c r="F17" s="301">
        <v>646786.81999999995</v>
      </c>
      <c r="G17" s="301">
        <v>0</v>
      </c>
      <c r="H17" s="301">
        <v>85032.07</v>
      </c>
      <c r="J17">
        <v>55227.29</v>
      </c>
      <c r="K17">
        <v>333792.48</v>
      </c>
      <c r="L17" s="301">
        <v>36500</v>
      </c>
      <c r="R17">
        <v>-522300.2</v>
      </c>
      <c r="S17">
        <v>1602780.76</v>
      </c>
      <c r="T17" s="301">
        <v>407898.53</v>
      </c>
      <c r="W17" s="301">
        <v>950551</v>
      </c>
      <c r="X17" s="301">
        <v>33400</v>
      </c>
      <c r="Y17">
        <v>1073741</v>
      </c>
      <c r="AB17">
        <v>184865.23</v>
      </c>
      <c r="AC17">
        <v>77895.199999999997</v>
      </c>
      <c r="AG17" s="73">
        <f t="shared" si="7"/>
        <v>731818.8899999999</v>
      </c>
      <c r="AH17" s="77">
        <f t="shared" si="8"/>
        <v>36500</v>
      </c>
      <c r="AI17" s="21">
        <f t="shared" si="9"/>
        <v>695318.8899999999</v>
      </c>
      <c r="AJ17" s="22">
        <f t="shared" si="11"/>
        <v>1391849.53</v>
      </c>
      <c r="AK17" s="16">
        <f t="shared" si="10"/>
        <v>1336501.43</v>
      </c>
      <c r="AL17" s="26">
        <f t="shared" si="6"/>
        <v>55348.100000000093</v>
      </c>
    </row>
    <row r="18" spans="1:38" x14ac:dyDescent="0.25">
      <c r="A18" s="1" t="s">
        <v>409</v>
      </c>
      <c r="B18" s="1" t="s">
        <v>411</v>
      </c>
      <c r="C18" s="65">
        <v>2120</v>
      </c>
      <c r="D18" s="65" t="s">
        <v>1015</v>
      </c>
      <c r="E18" t="s">
        <v>2951</v>
      </c>
      <c r="F18" s="301">
        <v>991975.44</v>
      </c>
      <c r="G18" s="301">
        <v>0</v>
      </c>
      <c r="H18" s="301">
        <v>11549.64</v>
      </c>
      <c r="J18">
        <v>317165.89</v>
      </c>
      <c r="K18">
        <v>1746949.43</v>
      </c>
      <c r="L18" s="301">
        <v>0</v>
      </c>
      <c r="R18">
        <v>1057152.31</v>
      </c>
      <c r="S18">
        <v>2036704.82</v>
      </c>
      <c r="T18" s="301">
        <v>706802.64</v>
      </c>
      <c r="W18" s="301">
        <v>578618</v>
      </c>
      <c r="X18" s="301">
        <v>32425</v>
      </c>
      <c r="Y18">
        <v>677333</v>
      </c>
      <c r="AB18">
        <v>152638.20000000001</v>
      </c>
      <c r="AC18">
        <v>310561.52</v>
      </c>
      <c r="AE18">
        <v>120000</v>
      </c>
      <c r="AG18" s="73">
        <f t="shared" si="7"/>
        <v>1003525.08</v>
      </c>
      <c r="AH18" s="77">
        <f t="shared" si="8"/>
        <v>0</v>
      </c>
      <c r="AI18" s="21">
        <f t="shared" si="9"/>
        <v>1003525.08</v>
      </c>
      <c r="AJ18" s="22">
        <f t="shared" si="11"/>
        <v>1317845.6400000001</v>
      </c>
      <c r="AK18" s="16">
        <f t="shared" si="10"/>
        <v>1260532.72</v>
      </c>
      <c r="AL18" s="26">
        <f t="shared" si="6"/>
        <v>57312.920000000158</v>
      </c>
    </row>
    <row r="19" spans="1:38" x14ac:dyDescent="0.25">
      <c r="A19" s="1" t="s">
        <v>409</v>
      </c>
      <c r="B19" s="1" t="s">
        <v>411</v>
      </c>
      <c r="C19" s="65">
        <v>808</v>
      </c>
      <c r="D19" s="65" t="s">
        <v>1016</v>
      </c>
      <c r="E19" t="s">
        <v>2952</v>
      </c>
      <c r="F19" s="301">
        <v>479707.97</v>
      </c>
      <c r="G19" s="301">
        <v>17535.830000000002</v>
      </c>
      <c r="H19" s="301">
        <v>88695.360000000001</v>
      </c>
      <c r="J19">
        <v>1022153.79</v>
      </c>
      <c r="K19">
        <v>514128.3</v>
      </c>
      <c r="L19" s="301">
        <v>0</v>
      </c>
      <c r="O19" s="301">
        <v>59.17</v>
      </c>
      <c r="R19">
        <v>2125971.12</v>
      </c>
      <c r="S19">
        <v>118427.08</v>
      </c>
      <c r="T19" s="301">
        <v>255041.48</v>
      </c>
      <c r="W19" s="301">
        <v>449080</v>
      </c>
      <c r="Y19">
        <v>449080</v>
      </c>
      <c r="AB19">
        <v>132677.21</v>
      </c>
      <c r="AC19">
        <v>128895.39</v>
      </c>
      <c r="AE19">
        <v>82105</v>
      </c>
      <c r="AG19" s="73">
        <f t="shared" si="7"/>
        <v>585939.16</v>
      </c>
      <c r="AH19" s="77">
        <f t="shared" si="8"/>
        <v>59.17</v>
      </c>
      <c r="AI19" s="21">
        <f t="shared" si="9"/>
        <v>585879.99</v>
      </c>
      <c r="AJ19" s="22">
        <f t="shared" si="11"/>
        <v>704121.48</v>
      </c>
      <c r="AK19" s="16">
        <f t="shared" si="10"/>
        <v>792757.6</v>
      </c>
      <c r="AL19" s="26">
        <f t="shared" si="6"/>
        <v>-88636.12</v>
      </c>
    </row>
    <row r="20" spans="1:38" x14ac:dyDescent="0.25">
      <c r="A20" s="1" t="s">
        <v>409</v>
      </c>
      <c r="B20" s="1" t="s">
        <v>411</v>
      </c>
      <c r="C20" s="65">
        <v>5257</v>
      </c>
      <c r="D20" s="65" t="s">
        <v>1017</v>
      </c>
      <c r="E20" t="s">
        <v>2953</v>
      </c>
      <c r="F20" s="301">
        <v>1615606.41</v>
      </c>
      <c r="G20" s="301">
        <v>300635.2</v>
      </c>
      <c r="H20" s="301">
        <v>56746.68</v>
      </c>
      <c r="J20">
        <v>23255.68</v>
      </c>
      <c r="K20">
        <v>232803.20000000001</v>
      </c>
      <c r="R20">
        <v>121933.24</v>
      </c>
      <c r="S20">
        <v>1863971.92</v>
      </c>
      <c r="T20" s="301">
        <v>445872.96</v>
      </c>
      <c r="U20" s="301">
        <v>204000</v>
      </c>
      <c r="W20" s="301">
        <v>556090</v>
      </c>
      <c r="X20" s="301">
        <v>40000</v>
      </c>
      <c r="Y20">
        <v>647101</v>
      </c>
      <c r="AB20">
        <v>183295.8</v>
      </c>
      <c r="AC20">
        <v>82689.149999999994</v>
      </c>
      <c r="AE20">
        <v>57335</v>
      </c>
      <c r="AG20" s="73">
        <f t="shared" si="7"/>
        <v>1972988.2899999998</v>
      </c>
      <c r="AH20" s="77">
        <f t="shared" si="8"/>
        <v>0</v>
      </c>
      <c r="AI20" s="21">
        <f t="shared" si="9"/>
        <v>1972988.2899999998</v>
      </c>
      <c r="AJ20" s="22">
        <f t="shared" si="11"/>
        <v>1245962.96</v>
      </c>
      <c r="AK20" s="16">
        <f t="shared" si="10"/>
        <v>970420.95000000007</v>
      </c>
      <c r="AL20" s="26">
        <f t="shared" si="6"/>
        <v>275542.00999999989</v>
      </c>
    </row>
    <row r="21" spans="1:38" x14ac:dyDescent="0.25">
      <c r="A21" s="1" t="s">
        <v>409</v>
      </c>
      <c r="B21" s="1" t="s">
        <v>411</v>
      </c>
      <c r="C21" s="65">
        <v>5547</v>
      </c>
      <c r="D21" s="65" t="s">
        <v>1018</v>
      </c>
      <c r="E21" t="s">
        <v>2954</v>
      </c>
      <c r="F21" s="301">
        <v>647431.37</v>
      </c>
      <c r="G21" s="301">
        <v>53491</v>
      </c>
      <c r="H21" s="301">
        <v>110087.07</v>
      </c>
      <c r="J21">
        <v>710965.52</v>
      </c>
      <c r="K21">
        <v>1221815.51</v>
      </c>
      <c r="L21" s="301">
        <v>0</v>
      </c>
      <c r="O21" s="301">
        <v>0</v>
      </c>
      <c r="R21">
        <v>746219.1</v>
      </c>
      <c r="S21">
        <v>2519990.75</v>
      </c>
      <c r="T21" s="301">
        <v>616997.53</v>
      </c>
      <c r="W21" s="301">
        <v>828945.56</v>
      </c>
      <c r="X21" s="301">
        <v>24500</v>
      </c>
      <c r="Y21">
        <v>1080458.56</v>
      </c>
      <c r="AB21">
        <v>412085.54</v>
      </c>
      <c r="AC21">
        <v>262548.37</v>
      </c>
      <c r="AE21">
        <v>134350</v>
      </c>
      <c r="AG21" s="73">
        <f t="shared" si="7"/>
        <v>811009.44</v>
      </c>
      <c r="AH21" s="77">
        <f t="shared" si="8"/>
        <v>0</v>
      </c>
      <c r="AI21" s="21">
        <f t="shared" si="9"/>
        <v>811009.44</v>
      </c>
      <c r="AJ21" s="22">
        <f t="shared" si="11"/>
        <v>1470443.09</v>
      </c>
      <c r="AK21" s="16">
        <f t="shared" si="10"/>
        <v>1889442.4700000002</v>
      </c>
      <c r="AL21" s="26">
        <f t="shared" si="6"/>
        <v>-418999.38000000012</v>
      </c>
    </row>
    <row r="22" spans="1:38" x14ac:dyDescent="0.25">
      <c r="A22" s="1" t="s">
        <v>409</v>
      </c>
      <c r="B22" s="1" t="s">
        <v>411</v>
      </c>
      <c r="C22" s="65">
        <v>4817</v>
      </c>
      <c r="D22" s="65" t="s">
        <v>1019</v>
      </c>
      <c r="E22" t="s">
        <v>2955</v>
      </c>
      <c r="F22" s="301">
        <v>825422.08</v>
      </c>
      <c r="G22" s="301">
        <v>40135</v>
      </c>
      <c r="H22" s="301">
        <v>2600</v>
      </c>
      <c r="J22">
        <v>375926.18</v>
      </c>
      <c r="K22">
        <v>306907.77</v>
      </c>
      <c r="L22" s="301">
        <v>0</v>
      </c>
      <c r="R22">
        <v>-3896392.45</v>
      </c>
      <c r="S22">
        <v>4994895.4800000004</v>
      </c>
      <c r="T22" s="301">
        <v>853437.99</v>
      </c>
      <c r="W22" s="301">
        <v>832997</v>
      </c>
      <c r="X22" s="301">
        <v>29925</v>
      </c>
      <c r="Y22">
        <v>832997</v>
      </c>
      <c r="AB22">
        <v>201944.3</v>
      </c>
      <c r="AC22">
        <v>156090.69</v>
      </c>
      <c r="AE22">
        <v>-5000</v>
      </c>
      <c r="AG22" s="73">
        <f t="shared" si="7"/>
        <v>868157.08</v>
      </c>
      <c r="AH22" s="77">
        <f t="shared" si="8"/>
        <v>0</v>
      </c>
      <c r="AI22" s="21">
        <f t="shared" si="9"/>
        <v>868157.08</v>
      </c>
      <c r="AJ22" s="22">
        <f t="shared" si="11"/>
        <v>1716359.99</v>
      </c>
      <c r="AK22" s="16">
        <f t="shared" si="10"/>
        <v>1186031.99</v>
      </c>
      <c r="AL22" s="26">
        <f t="shared" si="6"/>
        <v>530328</v>
      </c>
    </row>
    <row r="23" spans="1:38" x14ac:dyDescent="0.25">
      <c r="A23" s="1" t="s">
        <v>409</v>
      </c>
      <c r="B23" s="1" t="s">
        <v>411</v>
      </c>
      <c r="C23" s="65">
        <v>4661</v>
      </c>
      <c r="D23" s="65" t="s">
        <v>1020</v>
      </c>
      <c r="E23" t="s">
        <v>2956</v>
      </c>
      <c r="F23" s="301">
        <v>357654.79</v>
      </c>
      <c r="G23" s="301">
        <v>12163</v>
      </c>
      <c r="H23" s="301">
        <v>133176.12</v>
      </c>
      <c r="J23">
        <v>736590.9</v>
      </c>
      <c r="K23">
        <v>463402.93</v>
      </c>
      <c r="L23" s="301">
        <v>0</v>
      </c>
      <c r="O23" s="301">
        <v>0</v>
      </c>
      <c r="R23">
        <v>181412.72</v>
      </c>
      <c r="S23">
        <v>1550129.81</v>
      </c>
      <c r="T23" s="301">
        <v>396628.76</v>
      </c>
      <c r="W23" s="301">
        <v>1143446</v>
      </c>
      <c r="X23" s="301">
        <v>47800</v>
      </c>
      <c r="Y23">
        <v>1191965.6000000001</v>
      </c>
      <c r="AB23">
        <v>212123.2</v>
      </c>
      <c r="AC23">
        <v>130340.75</v>
      </c>
      <c r="AE23">
        <v>26000</v>
      </c>
      <c r="AG23" s="73">
        <f t="shared" si="7"/>
        <v>502993.91</v>
      </c>
      <c r="AH23" s="77">
        <f t="shared" si="8"/>
        <v>0</v>
      </c>
      <c r="AI23" s="21">
        <f t="shared" si="9"/>
        <v>502993.91</v>
      </c>
      <c r="AJ23" s="22">
        <f t="shared" si="11"/>
        <v>1587874.76</v>
      </c>
      <c r="AK23" s="16">
        <f t="shared" si="10"/>
        <v>1560429.55</v>
      </c>
      <c r="AL23" s="26">
        <f t="shared" si="6"/>
        <v>27445.209999999963</v>
      </c>
    </row>
    <row r="24" spans="1:38" x14ac:dyDescent="0.25">
      <c r="A24" s="1" t="s">
        <v>409</v>
      </c>
      <c r="B24" s="1" t="s">
        <v>411</v>
      </c>
      <c r="C24" s="65">
        <v>7585</v>
      </c>
      <c r="D24" s="65" t="s">
        <v>1021</v>
      </c>
      <c r="E24" t="s">
        <v>2957</v>
      </c>
      <c r="F24" s="301">
        <v>3220952.59</v>
      </c>
      <c r="G24" s="301">
        <v>159901.49</v>
      </c>
      <c r="H24" s="301">
        <v>5372.98</v>
      </c>
      <c r="J24">
        <v>62840.54</v>
      </c>
      <c r="K24">
        <v>461380.41</v>
      </c>
      <c r="L24" s="301">
        <v>0</v>
      </c>
      <c r="O24" s="301">
        <v>0</v>
      </c>
      <c r="R24">
        <v>807891.81</v>
      </c>
      <c r="S24">
        <v>2878887.21</v>
      </c>
      <c r="T24" s="301">
        <v>561498.36</v>
      </c>
      <c r="U24" s="301">
        <v>259520</v>
      </c>
      <c r="W24" s="301">
        <v>1550199</v>
      </c>
      <c r="X24" s="301">
        <v>18500</v>
      </c>
      <c r="Y24">
        <v>1624209</v>
      </c>
      <c r="AB24">
        <v>290362.03000000003</v>
      </c>
      <c r="AC24">
        <v>131617.34</v>
      </c>
      <c r="AE24">
        <v>24500</v>
      </c>
      <c r="AG24" s="73">
        <f t="shared" si="7"/>
        <v>3386227.06</v>
      </c>
      <c r="AH24" s="77">
        <f t="shared" si="8"/>
        <v>0</v>
      </c>
      <c r="AI24" s="21">
        <f t="shared" si="9"/>
        <v>3386227.06</v>
      </c>
      <c r="AJ24" s="22">
        <f t="shared" si="11"/>
        <v>2389717.36</v>
      </c>
      <c r="AK24" s="16">
        <f t="shared" si="10"/>
        <v>2070688.37</v>
      </c>
      <c r="AL24" s="26">
        <f t="shared" si="6"/>
        <v>319028.98999999976</v>
      </c>
    </row>
    <row r="25" spans="1:38" x14ac:dyDescent="0.25">
      <c r="A25" s="1" t="s">
        <v>409</v>
      </c>
      <c r="B25" s="1" t="s">
        <v>411</v>
      </c>
      <c r="C25" s="65">
        <v>6519</v>
      </c>
      <c r="D25" s="65" t="s">
        <v>1022</v>
      </c>
      <c r="E25" t="s">
        <v>2958</v>
      </c>
      <c r="F25" s="301">
        <v>685845.07</v>
      </c>
      <c r="G25" s="301">
        <v>189537.55</v>
      </c>
      <c r="H25" s="301">
        <v>26234.35</v>
      </c>
      <c r="J25">
        <v>318027.59000000003</v>
      </c>
      <c r="K25">
        <v>306100.26</v>
      </c>
      <c r="L25" s="301">
        <v>0</v>
      </c>
      <c r="R25">
        <v>-864889.72</v>
      </c>
      <c r="S25">
        <v>2079998.65</v>
      </c>
      <c r="T25" s="301">
        <v>462960.3</v>
      </c>
      <c r="U25" s="301">
        <v>240000</v>
      </c>
      <c r="W25" s="301">
        <v>819961.4</v>
      </c>
      <c r="X25" s="301">
        <v>33000</v>
      </c>
      <c r="Y25">
        <v>911743.4</v>
      </c>
      <c r="AB25">
        <v>182464.6</v>
      </c>
      <c r="AC25">
        <v>106377.81</v>
      </c>
      <c r="AG25" s="73">
        <f t="shared" si="7"/>
        <v>901616.96999999986</v>
      </c>
      <c r="AH25" s="77">
        <f t="shared" si="8"/>
        <v>0</v>
      </c>
      <c r="AI25" s="21">
        <f t="shared" si="9"/>
        <v>901616.96999999986</v>
      </c>
      <c r="AJ25" s="22">
        <f t="shared" si="11"/>
        <v>1555921.7000000002</v>
      </c>
      <c r="AK25" s="16">
        <f t="shared" si="10"/>
        <v>1200585.81</v>
      </c>
      <c r="AL25" s="26">
        <f t="shared" si="6"/>
        <v>355335.89000000013</v>
      </c>
    </row>
    <row r="26" spans="1:38" x14ac:dyDescent="0.25">
      <c r="A26" s="1" t="s">
        <v>409</v>
      </c>
      <c r="B26" s="1" t="s">
        <v>411</v>
      </c>
      <c r="C26" s="65">
        <v>4531</v>
      </c>
      <c r="D26" s="65" t="s">
        <v>1023</v>
      </c>
      <c r="E26" t="s">
        <v>2959</v>
      </c>
      <c r="F26" s="301">
        <v>602038.04</v>
      </c>
      <c r="G26" s="301">
        <v>71156.03</v>
      </c>
      <c r="H26" s="301">
        <v>36093.949999999997</v>
      </c>
      <c r="J26">
        <v>960299.31</v>
      </c>
      <c r="K26">
        <v>230025.68</v>
      </c>
      <c r="L26" s="301">
        <v>25000</v>
      </c>
      <c r="O26" s="301">
        <v>0</v>
      </c>
      <c r="R26">
        <v>1356966.82</v>
      </c>
      <c r="S26">
        <v>413083.29</v>
      </c>
      <c r="T26" s="301">
        <v>403175.02</v>
      </c>
      <c r="V26" s="301">
        <v>636.85</v>
      </c>
      <c r="W26" s="301">
        <v>898952</v>
      </c>
      <c r="X26" s="301">
        <v>73000</v>
      </c>
      <c r="Y26">
        <v>971623.6</v>
      </c>
      <c r="AB26">
        <v>115159.16</v>
      </c>
      <c r="AC26">
        <v>89570.36</v>
      </c>
      <c r="AG26" s="73">
        <f t="shared" si="7"/>
        <v>709288.02</v>
      </c>
      <c r="AH26" s="77">
        <f t="shared" si="8"/>
        <v>25000</v>
      </c>
      <c r="AI26" s="21">
        <f t="shared" si="9"/>
        <v>684288.02</v>
      </c>
      <c r="AJ26" s="22">
        <f t="shared" si="11"/>
        <v>1375763.87</v>
      </c>
      <c r="AK26" s="16">
        <f t="shared" si="10"/>
        <v>1176353.1200000001</v>
      </c>
      <c r="AL26" s="26">
        <f t="shared" si="6"/>
        <v>199410.75</v>
      </c>
    </row>
    <row r="27" spans="1:38" x14ac:dyDescent="0.25">
      <c r="A27" s="1" t="s">
        <v>409</v>
      </c>
      <c r="B27" s="1" t="s">
        <v>411</v>
      </c>
      <c r="C27" s="65">
        <v>2937</v>
      </c>
      <c r="D27" s="65" t="s">
        <v>1024</v>
      </c>
      <c r="E27" t="s">
        <v>2960</v>
      </c>
      <c r="F27" s="301">
        <v>761150.14</v>
      </c>
      <c r="G27" s="301">
        <v>1250</v>
      </c>
      <c r="H27" s="301">
        <v>11012</v>
      </c>
      <c r="J27">
        <v>563322.06000000006</v>
      </c>
      <c r="K27">
        <v>236152.74</v>
      </c>
      <c r="L27" s="301">
        <v>0</v>
      </c>
      <c r="R27">
        <v>-889827.57</v>
      </c>
      <c r="S27">
        <v>2337378.21</v>
      </c>
      <c r="T27" s="301">
        <v>364807.23</v>
      </c>
      <c r="W27" s="301">
        <v>691471</v>
      </c>
      <c r="X27" s="301">
        <v>6035</v>
      </c>
      <c r="Y27">
        <v>691471</v>
      </c>
      <c r="AB27">
        <v>129663.72</v>
      </c>
      <c r="AC27">
        <v>84042.21</v>
      </c>
      <c r="AG27" s="73">
        <f t="shared" si="7"/>
        <v>773412.14</v>
      </c>
      <c r="AH27" s="77">
        <f t="shared" si="8"/>
        <v>0</v>
      </c>
      <c r="AI27" s="21">
        <f t="shared" si="9"/>
        <v>773412.14</v>
      </c>
      <c r="AJ27" s="22">
        <f t="shared" si="11"/>
        <v>1062313.23</v>
      </c>
      <c r="AK27" s="16">
        <f t="shared" si="10"/>
        <v>905176.92999999993</v>
      </c>
      <c r="AL27" s="26">
        <f t="shared" si="6"/>
        <v>157136.30000000005</v>
      </c>
    </row>
    <row r="28" spans="1:38" x14ac:dyDescent="0.25">
      <c r="A28" s="1" t="s">
        <v>409</v>
      </c>
      <c r="B28" s="1" t="s">
        <v>411</v>
      </c>
      <c r="C28" s="65">
        <v>2576</v>
      </c>
      <c r="D28" s="65" t="s">
        <v>1025</v>
      </c>
      <c r="E28" t="s">
        <v>2961</v>
      </c>
      <c r="F28" s="301">
        <v>631944.93999999994</v>
      </c>
      <c r="G28" s="301">
        <v>0</v>
      </c>
      <c r="H28" s="301">
        <v>20650.099999999999</v>
      </c>
      <c r="J28">
        <v>280815.61</v>
      </c>
      <c r="K28">
        <v>299546.06</v>
      </c>
      <c r="L28" s="301">
        <v>10085</v>
      </c>
      <c r="O28" s="301">
        <v>0</v>
      </c>
      <c r="R28">
        <v>-1451963.77</v>
      </c>
      <c r="S28">
        <v>2446216.73</v>
      </c>
      <c r="T28" s="301">
        <v>441515.1</v>
      </c>
      <c r="U28" s="301">
        <v>20000</v>
      </c>
      <c r="W28" s="301">
        <v>556297</v>
      </c>
      <c r="X28" s="301">
        <v>65595</v>
      </c>
      <c r="Y28">
        <v>617182</v>
      </c>
      <c r="AB28">
        <v>85104.8</v>
      </c>
      <c r="AC28">
        <v>103301.55</v>
      </c>
      <c r="AG28" s="73">
        <f t="shared" si="7"/>
        <v>652595.03999999992</v>
      </c>
      <c r="AH28" s="77">
        <f t="shared" si="8"/>
        <v>10085</v>
      </c>
      <c r="AI28" s="21">
        <f t="shared" si="9"/>
        <v>642510.03999999992</v>
      </c>
      <c r="AJ28" s="22">
        <f t="shared" si="11"/>
        <v>1083407.1000000001</v>
      </c>
      <c r="AK28" s="16">
        <f t="shared" si="10"/>
        <v>805588.35000000009</v>
      </c>
      <c r="AL28" s="26">
        <f t="shared" si="6"/>
        <v>277818.75</v>
      </c>
    </row>
    <row r="29" spans="1:38" x14ac:dyDescent="0.25">
      <c r="A29" s="1" t="s">
        <v>414</v>
      </c>
      <c r="B29" s="1" t="s">
        <v>415</v>
      </c>
      <c r="C29" s="65">
        <v>3880</v>
      </c>
      <c r="D29" s="65" t="s">
        <v>1026</v>
      </c>
      <c r="E29" t="s">
        <v>2962</v>
      </c>
      <c r="F29" s="301">
        <v>938679.11</v>
      </c>
      <c r="G29" s="301">
        <v>422927.45</v>
      </c>
      <c r="H29" s="301">
        <v>13020.52</v>
      </c>
      <c r="J29">
        <v>619768.59</v>
      </c>
      <c r="K29">
        <v>356657.4</v>
      </c>
      <c r="O29" s="301">
        <v>10016</v>
      </c>
      <c r="R29">
        <v>758562.94</v>
      </c>
      <c r="S29">
        <v>1940194.37</v>
      </c>
      <c r="T29" s="301">
        <v>153190.32</v>
      </c>
      <c r="W29" s="301">
        <v>807538</v>
      </c>
      <c r="Y29">
        <v>895021</v>
      </c>
      <c r="AB29">
        <v>223147.22</v>
      </c>
      <c r="AC29">
        <v>100090.34</v>
      </c>
      <c r="AG29" s="73">
        <f t="shared" si="7"/>
        <v>1374627.08</v>
      </c>
      <c r="AH29" s="77">
        <f t="shared" si="8"/>
        <v>10016</v>
      </c>
      <c r="AI29" s="21">
        <f t="shared" si="9"/>
        <v>1364611.08</v>
      </c>
      <c r="AJ29" s="22">
        <f t="shared" si="11"/>
        <v>960728.32000000007</v>
      </c>
      <c r="AK29" s="16">
        <f t="shared" si="10"/>
        <v>1218258.56</v>
      </c>
      <c r="AL29" s="26">
        <f t="shared" si="6"/>
        <v>-257530.23999999999</v>
      </c>
    </row>
    <row r="30" spans="1:38" x14ac:dyDescent="0.25">
      <c r="A30" s="1" t="s">
        <v>414</v>
      </c>
      <c r="B30" s="1" t="s">
        <v>415</v>
      </c>
      <c r="C30" s="65">
        <v>3169</v>
      </c>
      <c r="D30" s="65" t="s">
        <v>1027</v>
      </c>
      <c r="E30" t="s">
        <v>2963</v>
      </c>
      <c r="F30" s="301">
        <v>317428.28000000003</v>
      </c>
      <c r="G30" s="301">
        <v>416231.96</v>
      </c>
      <c r="H30" s="301">
        <v>28724.22</v>
      </c>
      <c r="J30">
        <v>1983275.95</v>
      </c>
      <c r="K30">
        <v>913465.05</v>
      </c>
      <c r="O30" s="301">
        <v>0</v>
      </c>
      <c r="R30">
        <v>3934026.61</v>
      </c>
      <c r="S30">
        <v>225942.27</v>
      </c>
      <c r="T30" s="301">
        <v>110805.37</v>
      </c>
      <c r="W30" s="301">
        <v>421227</v>
      </c>
      <c r="Y30">
        <v>531624</v>
      </c>
      <c r="AB30">
        <v>241207.51</v>
      </c>
      <c r="AC30">
        <v>168449.28</v>
      </c>
      <c r="AG30" s="73">
        <f t="shared" si="7"/>
        <v>762384.46</v>
      </c>
      <c r="AH30" s="77">
        <f t="shared" si="8"/>
        <v>0</v>
      </c>
      <c r="AI30" s="21">
        <f t="shared" si="9"/>
        <v>762384.46</v>
      </c>
      <c r="AJ30" s="22">
        <f t="shared" si="11"/>
        <v>532032.37</v>
      </c>
      <c r="AK30" s="16">
        <f t="shared" si="10"/>
        <v>941280.79</v>
      </c>
      <c r="AL30" s="26">
        <f t="shared" si="6"/>
        <v>-409248.42000000004</v>
      </c>
    </row>
    <row r="31" spans="1:38" x14ac:dyDescent="0.25">
      <c r="A31" s="1" t="s">
        <v>414</v>
      </c>
      <c r="B31" s="1" t="s">
        <v>415</v>
      </c>
      <c r="C31" s="65">
        <v>7059</v>
      </c>
      <c r="D31" s="65" t="s">
        <v>1028</v>
      </c>
      <c r="E31" t="s">
        <v>2964</v>
      </c>
      <c r="F31" s="301">
        <v>1970628.53</v>
      </c>
      <c r="G31" s="301">
        <v>443922</v>
      </c>
      <c r="H31" s="301">
        <v>8262.61</v>
      </c>
      <c r="J31">
        <v>1039844.81</v>
      </c>
      <c r="K31">
        <v>227795.27</v>
      </c>
      <c r="O31" s="301">
        <v>0</v>
      </c>
      <c r="R31">
        <v>2783148.7</v>
      </c>
      <c r="S31">
        <v>519805.36</v>
      </c>
      <c r="T31" s="301">
        <v>1015293.29</v>
      </c>
      <c r="V31" s="301">
        <v>314.95999999999998</v>
      </c>
      <c r="W31" s="301">
        <v>1368555</v>
      </c>
      <c r="X31" s="301">
        <v>110520</v>
      </c>
      <c r="Y31">
        <v>1599419</v>
      </c>
      <c r="AB31">
        <v>313565.84999999998</v>
      </c>
      <c r="AC31">
        <v>60219.24</v>
      </c>
      <c r="AG31" s="73">
        <f t="shared" si="7"/>
        <v>2422813.14</v>
      </c>
      <c r="AH31" s="77">
        <f t="shared" si="8"/>
        <v>0</v>
      </c>
      <c r="AI31" s="21">
        <f t="shared" si="9"/>
        <v>2422813.14</v>
      </c>
      <c r="AJ31" s="22">
        <f t="shared" si="11"/>
        <v>2494683.25</v>
      </c>
      <c r="AK31" s="16">
        <f t="shared" si="10"/>
        <v>1973204.09</v>
      </c>
      <c r="AL31" s="26">
        <f t="shared" si="6"/>
        <v>521479.15999999992</v>
      </c>
    </row>
    <row r="32" spans="1:38" x14ac:dyDescent="0.25">
      <c r="A32" s="1" t="s">
        <v>414</v>
      </c>
      <c r="B32" s="1" t="s">
        <v>415</v>
      </c>
      <c r="C32" s="65">
        <v>4668</v>
      </c>
      <c r="D32" s="65" t="s">
        <v>1029</v>
      </c>
      <c r="E32" t="s">
        <v>2965</v>
      </c>
      <c r="F32" s="301">
        <v>1552546.21</v>
      </c>
      <c r="G32" s="301">
        <v>219345.6</v>
      </c>
      <c r="H32" s="301">
        <v>36463.11</v>
      </c>
      <c r="J32">
        <v>2103340.61</v>
      </c>
      <c r="K32">
        <v>676543.51</v>
      </c>
      <c r="O32" s="301">
        <v>0</v>
      </c>
      <c r="R32">
        <v>4118472.33</v>
      </c>
      <c r="S32">
        <v>164243.42000000001</v>
      </c>
      <c r="T32" s="301">
        <v>819087.32</v>
      </c>
      <c r="W32" s="301">
        <v>588262.5</v>
      </c>
      <c r="Y32">
        <v>700780.5</v>
      </c>
      <c r="AB32">
        <v>170736.29</v>
      </c>
      <c r="AC32">
        <v>144209.74</v>
      </c>
      <c r="AG32" s="73">
        <f t="shared" si="7"/>
        <v>1808354.9200000002</v>
      </c>
      <c r="AH32" s="77">
        <f t="shared" si="8"/>
        <v>0</v>
      </c>
      <c r="AI32" s="21">
        <f t="shared" si="9"/>
        <v>1808354.9200000002</v>
      </c>
      <c r="AJ32" s="22">
        <f t="shared" si="11"/>
        <v>1407349.8199999998</v>
      </c>
      <c r="AK32" s="16">
        <f t="shared" si="10"/>
        <v>1015726.53</v>
      </c>
      <c r="AL32" s="26">
        <f t="shared" si="6"/>
        <v>391623.2899999998</v>
      </c>
    </row>
    <row r="33" spans="1:38" x14ac:dyDescent="0.25">
      <c r="A33" s="1" t="s">
        <v>414</v>
      </c>
      <c r="B33" s="1" t="s">
        <v>415</v>
      </c>
      <c r="C33" s="65">
        <v>5951</v>
      </c>
      <c r="D33" s="65" t="s">
        <v>1030</v>
      </c>
      <c r="E33" t="s">
        <v>2966</v>
      </c>
      <c r="F33" s="301">
        <v>800964.82</v>
      </c>
      <c r="G33" s="301">
        <v>178729</v>
      </c>
      <c r="H33" s="301">
        <v>217.2</v>
      </c>
      <c r="J33">
        <v>591702.91</v>
      </c>
      <c r="K33">
        <v>377171.94</v>
      </c>
      <c r="O33" s="301">
        <v>1443</v>
      </c>
      <c r="R33">
        <v>-1795569.8</v>
      </c>
      <c r="S33">
        <v>3631737.05</v>
      </c>
      <c r="T33" s="301">
        <v>931774.15</v>
      </c>
      <c r="W33" s="301">
        <v>982345</v>
      </c>
      <c r="Y33">
        <v>1102016</v>
      </c>
      <c r="AB33">
        <v>515905.49</v>
      </c>
      <c r="AC33">
        <v>69852.039999999994</v>
      </c>
      <c r="AG33" s="73">
        <f t="shared" si="7"/>
        <v>979911.0199999999</v>
      </c>
      <c r="AH33" s="77">
        <f t="shared" si="8"/>
        <v>1443</v>
      </c>
      <c r="AI33" s="21">
        <f t="shared" si="9"/>
        <v>978468.0199999999</v>
      </c>
      <c r="AJ33" s="22">
        <f t="shared" si="11"/>
        <v>1914119.15</v>
      </c>
      <c r="AK33" s="16">
        <f t="shared" si="10"/>
        <v>1687773.53</v>
      </c>
      <c r="AL33" s="26">
        <f t="shared" si="6"/>
        <v>226345.61999999988</v>
      </c>
    </row>
    <row r="34" spans="1:38" x14ac:dyDescent="0.25">
      <c r="A34" s="1" t="s">
        <v>414</v>
      </c>
      <c r="B34" s="1" t="s">
        <v>415</v>
      </c>
      <c r="C34" s="65">
        <v>4528</v>
      </c>
      <c r="D34" s="65" t="s">
        <v>1031</v>
      </c>
      <c r="E34" t="s">
        <v>2967</v>
      </c>
      <c r="F34" s="301">
        <v>170415.88</v>
      </c>
      <c r="G34" s="301">
        <v>233057.01</v>
      </c>
      <c r="H34" s="301">
        <v>33011.83</v>
      </c>
      <c r="J34">
        <v>287533.65999999997</v>
      </c>
      <c r="K34">
        <v>563822.84</v>
      </c>
      <c r="N34" s="301">
        <v>100000</v>
      </c>
      <c r="R34">
        <v>1006210.96</v>
      </c>
      <c r="S34">
        <v>669957.9</v>
      </c>
      <c r="T34" s="301">
        <v>285653.25</v>
      </c>
      <c r="W34" s="301">
        <v>200172</v>
      </c>
      <c r="Y34">
        <v>354087</v>
      </c>
      <c r="AB34">
        <v>370071.89</v>
      </c>
      <c r="AC34">
        <v>66629</v>
      </c>
      <c r="AG34" s="73">
        <f t="shared" si="7"/>
        <v>436484.72000000003</v>
      </c>
      <c r="AH34" s="77">
        <f t="shared" si="8"/>
        <v>100000</v>
      </c>
      <c r="AI34" s="21">
        <f t="shared" si="9"/>
        <v>336484.72000000003</v>
      </c>
      <c r="AJ34" s="22">
        <f t="shared" si="11"/>
        <v>485825.25</v>
      </c>
      <c r="AK34" s="16">
        <f t="shared" si="10"/>
        <v>790787.89</v>
      </c>
      <c r="AL34" s="26">
        <f t="shared" si="6"/>
        <v>-304962.64</v>
      </c>
    </row>
    <row r="35" spans="1:38" x14ac:dyDescent="0.25">
      <c r="A35" s="1" t="s">
        <v>414</v>
      </c>
      <c r="B35" s="1" t="s">
        <v>415</v>
      </c>
      <c r="C35" s="65">
        <v>5805</v>
      </c>
      <c r="D35" s="65" t="s">
        <v>1032</v>
      </c>
      <c r="E35" t="s">
        <v>2968</v>
      </c>
      <c r="F35" s="301">
        <v>1903650.65</v>
      </c>
      <c r="G35" s="301">
        <v>308994.62</v>
      </c>
      <c r="H35" s="301">
        <v>24206.58</v>
      </c>
      <c r="J35">
        <v>536693.56999999995</v>
      </c>
      <c r="K35">
        <v>346318.89</v>
      </c>
      <c r="O35" s="301">
        <v>1392</v>
      </c>
      <c r="R35">
        <v>263714.21999999997</v>
      </c>
      <c r="S35">
        <v>2501284.2200000002</v>
      </c>
      <c r="T35" s="301">
        <v>985019.13</v>
      </c>
      <c r="V35" s="301">
        <v>301.29000000000002</v>
      </c>
      <c r="W35" s="301">
        <v>840189</v>
      </c>
      <c r="Y35">
        <v>1004720</v>
      </c>
      <c r="AB35">
        <v>239136.21</v>
      </c>
      <c r="AC35">
        <v>65204.34</v>
      </c>
      <c r="AG35" s="73">
        <f t="shared" si="7"/>
        <v>2236851.85</v>
      </c>
      <c r="AH35" s="77">
        <f t="shared" si="8"/>
        <v>1392</v>
      </c>
      <c r="AI35" s="21">
        <f t="shared" si="9"/>
        <v>2235459.85</v>
      </c>
      <c r="AJ35" s="22">
        <f t="shared" si="11"/>
        <v>1825509.42</v>
      </c>
      <c r="AK35" s="16">
        <f t="shared" si="10"/>
        <v>1309060.55</v>
      </c>
      <c r="AL35" s="26">
        <f t="shared" si="6"/>
        <v>516448.86999999988</v>
      </c>
    </row>
    <row r="36" spans="1:38" x14ac:dyDescent="0.25">
      <c r="A36" s="1" t="s">
        <v>414</v>
      </c>
      <c r="B36" s="1" t="s">
        <v>415</v>
      </c>
      <c r="C36" s="65">
        <v>3290</v>
      </c>
      <c r="D36" s="65" t="s">
        <v>1033</v>
      </c>
      <c r="E36" t="s">
        <v>2969</v>
      </c>
      <c r="F36" s="301">
        <v>990013.76</v>
      </c>
      <c r="G36" s="301">
        <v>115899.1</v>
      </c>
      <c r="H36" s="301">
        <v>3241.06</v>
      </c>
      <c r="J36">
        <v>1989580.73</v>
      </c>
      <c r="K36">
        <v>568144.34</v>
      </c>
      <c r="O36" s="301">
        <v>0</v>
      </c>
      <c r="R36">
        <v>1716880.81</v>
      </c>
      <c r="S36">
        <v>1692932.58</v>
      </c>
      <c r="T36" s="301">
        <v>878424.28</v>
      </c>
      <c r="W36" s="301">
        <v>593436.5</v>
      </c>
      <c r="Y36">
        <v>755506.5</v>
      </c>
      <c r="AB36">
        <v>209863.18</v>
      </c>
      <c r="AC36">
        <v>130385.5</v>
      </c>
      <c r="AG36" s="73">
        <f t="shared" si="7"/>
        <v>1109153.9200000002</v>
      </c>
      <c r="AH36" s="77">
        <f t="shared" si="8"/>
        <v>0</v>
      </c>
      <c r="AI36" s="21">
        <f t="shared" si="9"/>
        <v>1109153.9200000002</v>
      </c>
      <c r="AJ36" s="22">
        <f t="shared" si="11"/>
        <v>1471860.78</v>
      </c>
      <c r="AK36" s="16">
        <f t="shared" si="10"/>
        <v>1095755.18</v>
      </c>
      <c r="AL36" s="26">
        <f t="shared" si="6"/>
        <v>376105.60000000009</v>
      </c>
    </row>
    <row r="37" spans="1:38" x14ac:dyDescent="0.25">
      <c r="A37" s="1" t="s">
        <v>414</v>
      </c>
      <c r="B37" s="1" t="s">
        <v>415</v>
      </c>
      <c r="C37" s="65">
        <v>5014</v>
      </c>
      <c r="D37" s="65" t="s">
        <v>1034</v>
      </c>
      <c r="E37" t="s">
        <v>2970</v>
      </c>
      <c r="F37" s="301">
        <v>956172.66</v>
      </c>
      <c r="G37" s="301">
        <v>255737.42</v>
      </c>
      <c r="H37" s="301">
        <v>19893.2</v>
      </c>
      <c r="J37">
        <v>1153827.32</v>
      </c>
      <c r="K37">
        <v>322201.23</v>
      </c>
      <c r="O37" s="301">
        <v>0</v>
      </c>
      <c r="R37">
        <v>2118262.31</v>
      </c>
      <c r="T37" s="301">
        <v>822089.83</v>
      </c>
      <c r="U37" s="301">
        <v>162130</v>
      </c>
      <c r="W37" s="301">
        <v>210317.45</v>
      </c>
      <c r="Y37">
        <v>283653.45</v>
      </c>
      <c r="AB37">
        <v>140075.84</v>
      </c>
      <c r="AC37">
        <v>104538.47</v>
      </c>
      <c r="AG37" s="73">
        <f t="shared" si="7"/>
        <v>1231803.28</v>
      </c>
      <c r="AH37" s="77">
        <f t="shared" si="8"/>
        <v>0</v>
      </c>
      <c r="AI37" s="21">
        <f t="shared" si="9"/>
        <v>1231803.28</v>
      </c>
      <c r="AJ37" s="22">
        <f t="shared" si="11"/>
        <v>1194537.28</v>
      </c>
      <c r="AK37" s="16">
        <f t="shared" si="10"/>
        <v>528267.76</v>
      </c>
      <c r="AL37" s="26">
        <f t="shared" si="6"/>
        <v>666269.52</v>
      </c>
    </row>
    <row r="38" spans="1:38" x14ac:dyDescent="0.25">
      <c r="A38" s="1" t="s">
        <v>414</v>
      </c>
      <c r="B38" s="1" t="s">
        <v>415</v>
      </c>
      <c r="C38" s="65">
        <v>4611</v>
      </c>
      <c r="D38" s="65" t="s">
        <v>1035</v>
      </c>
      <c r="E38" t="s">
        <v>2971</v>
      </c>
      <c r="F38" s="301">
        <v>1462760.89</v>
      </c>
      <c r="G38" s="301">
        <v>284073.95</v>
      </c>
      <c r="H38" s="301">
        <v>13144.29</v>
      </c>
      <c r="J38">
        <v>852604.93</v>
      </c>
      <c r="K38">
        <v>380886.04</v>
      </c>
      <c r="O38" s="301">
        <v>0</v>
      </c>
      <c r="R38">
        <v>2088244.73</v>
      </c>
      <c r="T38" s="301">
        <v>1444433.91</v>
      </c>
      <c r="W38" s="301">
        <v>1341273</v>
      </c>
      <c r="Y38">
        <v>1501116</v>
      </c>
      <c r="AB38">
        <v>197294.58</v>
      </c>
      <c r="AC38">
        <v>66000.960000000006</v>
      </c>
      <c r="AG38" s="73">
        <f t="shared" si="7"/>
        <v>1759979.13</v>
      </c>
      <c r="AH38" s="77">
        <f t="shared" si="8"/>
        <v>0</v>
      </c>
      <c r="AI38" s="21">
        <f t="shared" si="9"/>
        <v>1759979.13</v>
      </c>
      <c r="AJ38" s="22">
        <f t="shared" si="11"/>
        <v>2785706.91</v>
      </c>
      <c r="AK38" s="16">
        <f t="shared" si="10"/>
        <v>1764411.54</v>
      </c>
      <c r="AL38" s="26">
        <f t="shared" si="6"/>
        <v>1021295.3700000001</v>
      </c>
    </row>
    <row r="39" spans="1:38" x14ac:dyDescent="0.25">
      <c r="A39" s="1" t="s">
        <v>418</v>
      </c>
      <c r="B39" s="1" t="s">
        <v>419</v>
      </c>
      <c r="C39" s="65">
        <v>2051</v>
      </c>
      <c r="D39" s="65" t="s">
        <v>1036</v>
      </c>
      <c r="E39" t="s">
        <v>2972</v>
      </c>
      <c r="F39" s="301">
        <v>1704181.78</v>
      </c>
      <c r="G39" s="301">
        <v>61081.55</v>
      </c>
      <c r="H39" s="301">
        <v>48623</v>
      </c>
      <c r="J39">
        <v>391106</v>
      </c>
      <c r="K39">
        <v>831554.95</v>
      </c>
      <c r="L39" s="301">
        <v>22451</v>
      </c>
      <c r="O39" s="301">
        <v>145.44</v>
      </c>
      <c r="P39">
        <v>31276</v>
      </c>
      <c r="R39">
        <v>580485.52</v>
      </c>
      <c r="S39">
        <v>1814650.86</v>
      </c>
      <c r="T39" s="301">
        <v>1046404.14</v>
      </c>
      <c r="U39" s="301">
        <v>1646</v>
      </c>
      <c r="W39" s="301">
        <v>1088689.28</v>
      </c>
      <c r="X39" s="301">
        <v>8100</v>
      </c>
      <c r="Y39">
        <v>1215114.28</v>
      </c>
      <c r="AB39">
        <v>131319.09</v>
      </c>
      <c r="AC39">
        <v>109667.59</v>
      </c>
      <c r="AG39" s="73">
        <f t="shared" si="7"/>
        <v>1813886.33</v>
      </c>
      <c r="AH39" s="77">
        <f t="shared" si="8"/>
        <v>22596.44</v>
      </c>
      <c r="AI39" s="21">
        <f t="shared" si="9"/>
        <v>1791289.8900000001</v>
      </c>
      <c r="AJ39" s="22">
        <f t="shared" si="11"/>
        <v>2144839.42</v>
      </c>
      <c r="AK39" s="16">
        <f t="shared" si="10"/>
        <v>1456100.9600000002</v>
      </c>
      <c r="AL39" s="26">
        <f t="shared" si="6"/>
        <v>688738.45999999973</v>
      </c>
    </row>
    <row r="40" spans="1:38" x14ac:dyDescent="0.25">
      <c r="A40" s="1" t="s">
        <v>418</v>
      </c>
      <c r="B40" s="1" t="s">
        <v>419</v>
      </c>
      <c r="C40" s="65">
        <v>1787</v>
      </c>
      <c r="D40" s="65" t="s">
        <v>1037</v>
      </c>
      <c r="E40" t="s">
        <v>2973</v>
      </c>
      <c r="F40" s="301">
        <v>628953.16</v>
      </c>
      <c r="G40" s="301">
        <v>19407.8</v>
      </c>
      <c r="H40" s="301">
        <v>43464.34</v>
      </c>
      <c r="J40">
        <v>1293510.8799999999</v>
      </c>
      <c r="K40">
        <v>123896.8</v>
      </c>
      <c r="L40" s="301">
        <v>8686</v>
      </c>
      <c r="O40" s="301">
        <v>118432.71</v>
      </c>
      <c r="R40">
        <v>-53782.74</v>
      </c>
      <c r="S40">
        <v>1633793.05</v>
      </c>
      <c r="T40" s="301">
        <v>829693.4</v>
      </c>
      <c r="W40" s="301">
        <v>763859.28</v>
      </c>
      <c r="X40" s="301">
        <v>45500</v>
      </c>
      <c r="Y40">
        <v>883032.28</v>
      </c>
      <c r="AB40">
        <v>219116.79999999999</v>
      </c>
      <c r="AC40">
        <v>86974.64</v>
      </c>
      <c r="AG40" s="73">
        <f t="shared" si="7"/>
        <v>691825.3</v>
      </c>
      <c r="AH40" s="77">
        <f t="shared" si="8"/>
        <v>127118.71</v>
      </c>
      <c r="AI40" s="21">
        <f t="shared" si="9"/>
        <v>564706.59000000008</v>
      </c>
      <c r="AJ40" s="22">
        <f t="shared" si="11"/>
        <v>1639052.6800000002</v>
      </c>
      <c r="AK40" s="16">
        <f t="shared" si="10"/>
        <v>1189123.72</v>
      </c>
      <c r="AL40" s="26">
        <f t="shared" si="6"/>
        <v>449928.9600000002</v>
      </c>
    </row>
    <row r="41" spans="1:38" x14ac:dyDescent="0.25">
      <c r="A41" s="1" t="s">
        <v>418</v>
      </c>
      <c r="B41" s="1" t="s">
        <v>419</v>
      </c>
      <c r="C41" s="65">
        <v>2904</v>
      </c>
      <c r="D41" s="65" t="s">
        <v>1038</v>
      </c>
      <c r="E41" t="s">
        <v>2974</v>
      </c>
      <c r="F41" s="301">
        <v>851448.44</v>
      </c>
      <c r="G41" s="301">
        <v>86762.09</v>
      </c>
      <c r="H41" s="301">
        <v>36387.49</v>
      </c>
      <c r="J41">
        <v>1155343.18</v>
      </c>
      <c r="K41">
        <v>162042.6</v>
      </c>
      <c r="L41" s="301">
        <v>9522.6</v>
      </c>
      <c r="O41" s="301">
        <v>959.43</v>
      </c>
      <c r="R41">
        <v>1922248.18</v>
      </c>
      <c r="S41">
        <v>174893.33</v>
      </c>
      <c r="T41" s="301">
        <v>612491.73</v>
      </c>
      <c r="W41" s="301">
        <v>900667.8</v>
      </c>
      <c r="X41" s="301">
        <v>6000</v>
      </c>
      <c r="Y41">
        <v>1025146.8</v>
      </c>
      <c r="AB41">
        <v>162262.71</v>
      </c>
      <c r="AC41">
        <v>62789.760000000002</v>
      </c>
      <c r="AG41" s="73">
        <f t="shared" si="7"/>
        <v>974598.0199999999</v>
      </c>
      <c r="AH41" s="77">
        <f t="shared" si="8"/>
        <v>10482.030000000001</v>
      </c>
      <c r="AI41" s="21">
        <f t="shared" si="9"/>
        <v>964115.98999999987</v>
      </c>
      <c r="AJ41" s="22">
        <f t="shared" si="11"/>
        <v>1519159.53</v>
      </c>
      <c r="AK41" s="16">
        <f t="shared" si="10"/>
        <v>1250199.27</v>
      </c>
      <c r="AL41" s="26">
        <f t="shared" si="6"/>
        <v>268960.26</v>
      </c>
    </row>
    <row r="42" spans="1:38" x14ac:dyDescent="0.25">
      <c r="A42" s="1" t="s">
        <v>418</v>
      </c>
      <c r="B42" s="1" t="s">
        <v>419</v>
      </c>
      <c r="C42" s="65">
        <v>3978</v>
      </c>
      <c r="D42" s="65" t="s">
        <v>1039</v>
      </c>
      <c r="E42" t="s">
        <v>2975</v>
      </c>
      <c r="F42" s="301">
        <v>1833413.68</v>
      </c>
      <c r="G42" s="301">
        <v>139017.89000000001</v>
      </c>
      <c r="H42" s="301">
        <v>68754.09</v>
      </c>
      <c r="J42">
        <v>1046670.45</v>
      </c>
      <c r="K42">
        <v>276823.71999999997</v>
      </c>
      <c r="L42" s="301">
        <v>46576.3</v>
      </c>
      <c r="O42" s="301">
        <v>2606.83</v>
      </c>
      <c r="P42">
        <v>472088.46</v>
      </c>
      <c r="R42">
        <v>1493866.76</v>
      </c>
      <c r="S42">
        <v>1781475.04</v>
      </c>
      <c r="T42" s="301">
        <v>1365405.93</v>
      </c>
      <c r="U42" s="301">
        <v>11539.88</v>
      </c>
      <c r="W42" s="301">
        <v>924234</v>
      </c>
      <c r="X42" s="301">
        <v>12000</v>
      </c>
      <c r="Y42">
        <v>1149542</v>
      </c>
      <c r="AB42">
        <v>1342573.45</v>
      </c>
      <c r="AC42">
        <v>108347.92</v>
      </c>
      <c r="AG42" s="73">
        <f t="shared" si="7"/>
        <v>2041185.66</v>
      </c>
      <c r="AH42" s="77">
        <f t="shared" si="8"/>
        <v>49183.130000000005</v>
      </c>
      <c r="AI42" s="21">
        <f t="shared" si="9"/>
        <v>1992002.5299999998</v>
      </c>
      <c r="AJ42" s="22">
        <f t="shared" si="11"/>
        <v>2313179.8099999996</v>
      </c>
      <c r="AK42" s="16">
        <f t="shared" si="10"/>
        <v>2600463.37</v>
      </c>
      <c r="AL42" s="26">
        <f t="shared" si="6"/>
        <v>-287283.56000000052</v>
      </c>
    </row>
    <row r="43" spans="1:38" x14ac:dyDescent="0.25">
      <c r="A43" s="1" t="s">
        <v>418</v>
      </c>
      <c r="B43" s="1" t="s">
        <v>419</v>
      </c>
      <c r="C43" s="65">
        <v>3763</v>
      </c>
      <c r="D43" s="65" t="s">
        <v>1040</v>
      </c>
      <c r="E43" t="s">
        <v>2976</v>
      </c>
      <c r="F43" s="301">
        <v>1787569.51</v>
      </c>
      <c r="G43" s="301">
        <v>37769.480000000003</v>
      </c>
      <c r="H43" s="301">
        <v>16477.45</v>
      </c>
      <c r="J43">
        <v>228931.1</v>
      </c>
      <c r="K43">
        <v>200782</v>
      </c>
      <c r="L43" s="301">
        <v>23656.2</v>
      </c>
      <c r="O43" s="301">
        <v>1855.82</v>
      </c>
      <c r="R43">
        <v>-271253.71000000002</v>
      </c>
      <c r="S43">
        <v>1769380.27</v>
      </c>
      <c r="T43" s="301">
        <v>1197090.6100000001</v>
      </c>
      <c r="W43" s="301">
        <v>963622.2</v>
      </c>
      <c r="X43" s="301">
        <v>18000</v>
      </c>
      <c r="Y43">
        <v>1061696.2</v>
      </c>
      <c r="AB43">
        <v>204669.69</v>
      </c>
      <c r="AC43">
        <v>64215.96</v>
      </c>
      <c r="AG43" s="73">
        <f t="shared" si="7"/>
        <v>1841816.44</v>
      </c>
      <c r="AH43" s="77">
        <f t="shared" si="8"/>
        <v>25512.02</v>
      </c>
      <c r="AI43" s="21">
        <f t="shared" si="9"/>
        <v>1816304.42</v>
      </c>
      <c r="AJ43" s="22">
        <f t="shared" si="11"/>
        <v>2178712.81</v>
      </c>
      <c r="AK43" s="16">
        <f t="shared" si="10"/>
        <v>1330581.8499999999</v>
      </c>
      <c r="AL43" s="26">
        <f t="shared" si="6"/>
        <v>848130.9600000002</v>
      </c>
    </row>
    <row r="44" spans="1:38" x14ac:dyDescent="0.25">
      <c r="A44" s="1" t="s">
        <v>418</v>
      </c>
      <c r="B44" s="1" t="s">
        <v>419</v>
      </c>
      <c r="C44" s="65">
        <v>973</v>
      </c>
      <c r="D44" s="65" t="s">
        <v>1041</v>
      </c>
      <c r="E44" t="s">
        <v>2977</v>
      </c>
      <c r="F44" s="301">
        <v>626957.76</v>
      </c>
      <c r="G44" s="301">
        <v>21779.040000000001</v>
      </c>
      <c r="H44" s="301">
        <v>20585.099999999999</v>
      </c>
      <c r="J44">
        <v>863200.33</v>
      </c>
      <c r="K44">
        <v>636105.64</v>
      </c>
      <c r="L44" s="301">
        <v>12884.4</v>
      </c>
      <c r="O44" s="301">
        <v>0</v>
      </c>
      <c r="R44">
        <v>-1722903.05</v>
      </c>
      <c r="S44">
        <v>2854151.72</v>
      </c>
      <c r="T44" s="301">
        <v>1529135.5</v>
      </c>
      <c r="W44" s="301">
        <v>418943.5</v>
      </c>
      <c r="X44" s="301">
        <v>8100</v>
      </c>
      <c r="Y44">
        <v>564879.5</v>
      </c>
      <c r="AB44">
        <v>142658.85999999999</v>
      </c>
      <c r="AC44">
        <v>127445.84</v>
      </c>
      <c r="AG44" s="73">
        <f t="shared" si="7"/>
        <v>669321.9</v>
      </c>
      <c r="AH44" s="77">
        <f t="shared" si="8"/>
        <v>12884.4</v>
      </c>
      <c r="AI44" s="21">
        <f t="shared" si="9"/>
        <v>656437.5</v>
      </c>
      <c r="AJ44" s="22">
        <f t="shared" si="11"/>
        <v>1956179</v>
      </c>
      <c r="AK44" s="16">
        <f t="shared" si="10"/>
        <v>834984.2</v>
      </c>
      <c r="AL44" s="26">
        <f t="shared" si="6"/>
        <v>1121194.8</v>
      </c>
    </row>
    <row r="45" spans="1:38" x14ac:dyDescent="0.25">
      <c r="A45" s="1" t="s">
        <v>418</v>
      </c>
      <c r="B45" s="1" t="s">
        <v>419</v>
      </c>
      <c r="C45" s="65">
        <v>4069</v>
      </c>
      <c r="D45" s="65" t="s">
        <v>1042</v>
      </c>
      <c r="E45" t="s">
        <v>2978</v>
      </c>
      <c r="F45" s="301">
        <v>839914.22</v>
      </c>
      <c r="G45" s="301">
        <v>15262.31</v>
      </c>
      <c r="H45" s="301">
        <v>23624.44</v>
      </c>
      <c r="J45">
        <v>501678.23</v>
      </c>
      <c r="K45">
        <v>105937.3</v>
      </c>
      <c r="L45" s="301">
        <v>39061.199999999997</v>
      </c>
      <c r="O45" s="301">
        <v>1104.5</v>
      </c>
      <c r="R45">
        <v>-539074.26</v>
      </c>
      <c r="S45">
        <v>1653756.5</v>
      </c>
      <c r="T45" s="301">
        <v>724752.33</v>
      </c>
      <c r="W45" s="301">
        <v>436865</v>
      </c>
      <c r="X45" s="301">
        <v>6000</v>
      </c>
      <c r="Y45">
        <v>585351</v>
      </c>
      <c r="AB45">
        <v>150542.21</v>
      </c>
      <c r="AC45">
        <v>34195.56</v>
      </c>
      <c r="AG45" s="73">
        <f t="shared" si="7"/>
        <v>878800.97</v>
      </c>
      <c r="AH45" s="77">
        <f t="shared" si="8"/>
        <v>40165.699999999997</v>
      </c>
      <c r="AI45" s="21">
        <f t="shared" si="9"/>
        <v>838635.27</v>
      </c>
      <c r="AJ45" s="22">
        <f t="shared" si="11"/>
        <v>1167617.33</v>
      </c>
      <c r="AK45" s="16">
        <f t="shared" si="10"/>
        <v>770088.77</v>
      </c>
      <c r="AL45" s="26">
        <f t="shared" si="6"/>
        <v>397528.56000000006</v>
      </c>
    </row>
    <row r="46" spans="1:38" x14ac:dyDescent="0.25">
      <c r="A46" s="1" t="s">
        <v>418</v>
      </c>
      <c r="B46" s="1" t="s">
        <v>419</v>
      </c>
      <c r="C46" s="65">
        <v>5012</v>
      </c>
      <c r="D46" s="65" t="s">
        <v>1043</v>
      </c>
      <c r="E46" t="s">
        <v>2979</v>
      </c>
      <c r="F46" s="301">
        <v>1050962.6100000001</v>
      </c>
      <c r="G46" s="301">
        <v>207222.48</v>
      </c>
      <c r="H46" s="301">
        <v>4537.95</v>
      </c>
      <c r="J46">
        <v>594362.99</v>
      </c>
      <c r="K46">
        <v>205867.02</v>
      </c>
      <c r="L46" s="301">
        <v>7903.4</v>
      </c>
      <c r="O46" s="301">
        <v>4</v>
      </c>
      <c r="R46">
        <v>-37232.370000000003</v>
      </c>
      <c r="S46">
        <v>1474437.8</v>
      </c>
      <c r="T46" s="301">
        <v>988915.38</v>
      </c>
      <c r="W46" s="301">
        <v>428853</v>
      </c>
      <c r="X46" s="301">
        <v>9600</v>
      </c>
      <c r="Y46">
        <v>529509</v>
      </c>
      <c r="AB46">
        <v>137164.64000000001</v>
      </c>
      <c r="AC46">
        <v>86259.44</v>
      </c>
      <c r="AG46" s="73">
        <f t="shared" si="7"/>
        <v>1262723.04</v>
      </c>
      <c r="AH46" s="77">
        <f t="shared" si="8"/>
        <v>7907.4</v>
      </c>
      <c r="AI46" s="21">
        <f t="shared" si="9"/>
        <v>1254815.6400000001</v>
      </c>
      <c r="AJ46" s="22">
        <f t="shared" si="11"/>
        <v>1427368.38</v>
      </c>
      <c r="AK46" s="16">
        <f t="shared" si="10"/>
        <v>752933.08000000007</v>
      </c>
      <c r="AL46" s="26">
        <f t="shared" si="6"/>
        <v>674435.29999999981</v>
      </c>
    </row>
    <row r="47" spans="1:38" x14ac:dyDescent="0.25">
      <c r="A47" s="1" t="s">
        <v>418</v>
      </c>
      <c r="B47" s="1" t="s">
        <v>419</v>
      </c>
      <c r="C47" s="65">
        <v>5988</v>
      </c>
      <c r="D47" s="65" t="s">
        <v>1044</v>
      </c>
      <c r="E47" t="s">
        <v>2980</v>
      </c>
      <c r="F47" s="301">
        <v>721405.33</v>
      </c>
      <c r="G47" s="301">
        <v>62004.37</v>
      </c>
      <c r="H47" s="301">
        <v>70504.39</v>
      </c>
      <c r="J47">
        <v>1255201.1399999999</v>
      </c>
      <c r="K47">
        <v>202055.63</v>
      </c>
      <c r="L47" s="301">
        <v>89208.42</v>
      </c>
      <c r="O47" s="301">
        <v>697.31</v>
      </c>
      <c r="R47">
        <v>-249928.94</v>
      </c>
      <c r="S47">
        <v>2017007.85</v>
      </c>
      <c r="T47" s="301">
        <v>1380257.55</v>
      </c>
      <c r="V47" s="301">
        <v>499.66</v>
      </c>
      <c r="W47" s="301">
        <v>880954.18</v>
      </c>
      <c r="X47" s="301">
        <v>14000</v>
      </c>
      <c r="Y47">
        <v>1096990.18</v>
      </c>
      <c r="AB47">
        <v>548646.94999999995</v>
      </c>
      <c r="AC47">
        <v>102113.04</v>
      </c>
      <c r="AG47" s="73">
        <f t="shared" si="7"/>
        <v>853914.09</v>
      </c>
      <c r="AH47" s="77">
        <f t="shared" si="8"/>
        <v>89905.73</v>
      </c>
      <c r="AI47" s="21">
        <f t="shared" si="9"/>
        <v>764008.36</v>
      </c>
      <c r="AJ47" s="22">
        <f t="shared" si="11"/>
        <v>2275711.39</v>
      </c>
      <c r="AK47" s="16">
        <f t="shared" si="10"/>
        <v>1747750.17</v>
      </c>
      <c r="AL47" s="26">
        <f t="shared" si="6"/>
        <v>527961.2200000002</v>
      </c>
    </row>
    <row r="48" spans="1:38" x14ac:dyDescent="0.25">
      <c r="A48" s="1" t="s">
        <v>418</v>
      </c>
      <c r="B48" s="1" t="s">
        <v>419</v>
      </c>
      <c r="C48" s="65">
        <v>2518</v>
      </c>
      <c r="D48" s="65" t="s">
        <v>1045</v>
      </c>
      <c r="E48" t="s">
        <v>2981</v>
      </c>
      <c r="F48" s="301">
        <v>512313.37</v>
      </c>
      <c r="G48" s="301">
        <v>6497.69</v>
      </c>
      <c r="H48" s="301">
        <v>27068.33</v>
      </c>
      <c r="J48">
        <v>1078720.8500000001</v>
      </c>
      <c r="K48">
        <v>85249.33</v>
      </c>
      <c r="L48" s="301">
        <v>22604</v>
      </c>
      <c r="O48" s="301">
        <v>102.79</v>
      </c>
      <c r="R48">
        <v>1392874.65</v>
      </c>
      <c r="S48">
        <v>216270.07999999999</v>
      </c>
      <c r="T48" s="301">
        <v>589991.44999999995</v>
      </c>
      <c r="W48" s="301">
        <v>637244</v>
      </c>
      <c r="X48" s="301">
        <v>6000</v>
      </c>
      <c r="Y48">
        <v>776958</v>
      </c>
      <c r="AB48">
        <v>250900.52</v>
      </c>
      <c r="AC48">
        <v>63978.879999999997</v>
      </c>
      <c r="AG48" s="73">
        <f t="shared" si="7"/>
        <v>545879.39</v>
      </c>
      <c r="AH48" s="77">
        <f t="shared" si="8"/>
        <v>22706.79</v>
      </c>
      <c r="AI48" s="21">
        <f t="shared" si="9"/>
        <v>523172.60000000003</v>
      </c>
      <c r="AJ48" s="22">
        <f t="shared" si="11"/>
        <v>1233235.45</v>
      </c>
      <c r="AK48" s="16">
        <f t="shared" si="10"/>
        <v>1091837.3999999999</v>
      </c>
      <c r="AL48" s="26">
        <f t="shared" si="6"/>
        <v>141398.05000000005</v>
      </c>
    </row>
    <row r="49" spans="1:38" x14ac:dyDescent="0.25">
      <c r="A49" s="1" t="s">
        <v>418</v>
      </c>
      <c r="B49" s="1" t="s">
        <v>419</v>
      </c>
      <c r="C49" s="65">
        <v>5747</v>
      </c>
      <c r="D49" s="65" t="s">
        <v>1046</v>
      </c>
      <c r="E49" t="s">
        <v>2982</v>
      </c>
      <c r="F49" s="301">
        <v>1177355.1200000001</v>
      </c>
      <c r="G49" s="301">
        <v>39310.28</v>
      </c>
      <c r="H49" s="301">
        <v>60522.26</v>
      </c>
      <c r="J49">
        <v>1156170.8700000001</v>
      </c>
      <c r="K49">
        <v>322959.94</v>
      </c>
      <c r="L49" s="301">
        <v>13388.2</v>
      </c>
      <c r="O49" s="301">
        <v>3563.82</v>
      </c>
      <c r="P49">
        <v>269918.17</v>
      </c>
      <c r="R49">
        <v>-94365.1</v>
      </c>
      <c r="S49">
        <v>2076002.99</v>
      </c>
      <c r="T49" s="301">
        <v>1470380.91</v>
      </c>
      <c r="U49" s="301">
        <v>1832</v>
      </c>
      <c r="W49" s="301">
        <v>765900</v>
      </c>
      <c r="X49" s="301">
        <v>18000</v>
      </c>
      <c r="Y49">
        <v>990332</v>
      </c>
      <c r="Z49">
        <v>3000</v>
      </c>
      <c r="AB49">
        <v>543709.74</v>
      </c>
      <c r="AC49">
        <v>82880.78</v>
      </c>
      <c r="AG49" s="73">
        <f t="shared" si="7"/>
        <v>1277187.6600000001</v>
      </c>
      <c r="AH49" s="77">
        <f t="shared" si="8"/>
        <v>16952.02</v>
      </c>
      <c r="AI49" s="21">
        <f t="shared" si="9"/>
        <v>1260235.6400000001</v>
      </c>
      <c r="AJ49" s="22">
        <f t="shared" si="11"/>
        <v>2256112.91</v>
      </c>
      <c r="AK49" s="16">
        <f t="shared" si="10"/>
        <v>1619922.52</v>
      </c>
      <c r="AL49" s="26">
        <f t="shared" si="6"/>
        <v>636190.39000000013</v>
      </c>
    </row>
    <row r="50" spans="1:38" x14ac:dyDescent="0.25">
      <c r="A50" s="1" t="s">
        <v>418</v>
      </c>
      <c r="B50" s="1" t="s">
        <v>419</v>
      </c>
      <c r="C50" s="65">
        <v>3454</v>
      </c>
      <c r="D50" s="65" t="s">
        <v>1047</v>
      </c>
      <c r="E50" t="s">
        <v>2983</v>
      </c>
      <c r="F50" s="301">
        <v>805416.68</v>
      </c>
      <c r="G50" s="301">
        <v>66710.429999999993</v>
      </c>
      <c r="H50" s="301">
        <v>21820.9</v>
      </c>
      <c r="J50">
        <v>637409.59</v>
      </c>
      <c r="K50">
        <v>150078.28</v>
      </c>
      <c r="L50" s="301">
        <v>17221.599999999999</v>
      </c>
      <c r="O50" s="301">
        <v>1414.9</v>
      </c>
      <c r="R50">
        <v>-1508822.4</v>
      </c>
      <c r="S50">
        <v>2700044.99</v>
      </c>
      <c r="T50" s="301">
        <v>893090.03</v>
      </c>
      <c r="U50" s="301">
        <v>-21940</v>
      </c>
      <c r="W50" s="301">
        <v>582510.4</v>
      </c>
      <c r="X50" s="301">
        <v>14100</v>
      </c>
      <c r="Y50">
        <v>713633.4</v>
      </c>
      <c r="AB50">
        <v>183682.44</v>
      </c>
      <c r="AC50">
        <v>55983.82</v>
      </c>
      <c r="AG50" s="73">
        <f t="shared" si="7"/>
        <v>893948.01000000013</v>
      </c>
      <c r="AH50" s="77">
        <f t="shared" si="8"/>
        <v>18636.5</v>
      </c>
      <c r="AI50" s="21">
        <f t="shared" si="9"/>
        <v>875311.51000000013</v>
      </c>
      <c r="AJ50" s="22">
        <f t="shared" si="11"/>
        <v>1467760.4300000002</v>
      </c>
      <c r="AK50" s="16">
        <f t="shared" si="10"/>
        <v>953299.66</v>
      </c>
      <c r="AL50" s="26">
        <f t="shared" si="6"/>
        <v>514460.77000000014</v>
      </c>
    </row>
    <row r="51" spans="1:38" x14ac:dyDescent="0.25">
      <c r="A51" s="1" t="s">
        <v>418</v>
      </c>
      <c r="B51" s="1" t="s">
        <v>419</v>
      </c>
      <c r="C51" s="65">
        <v>3787</v>
      </c>
      <c r="D51" s="65" t="s">
        <v>1048</v>
      </c>
      <c r="E51" t="s">
        <v>2984</v>
      </c>
      <c r="F51" s="301">
        <v>834812.39</v>
      </c>
      <c r="G51" s="301">
        <v>87255.76</v>
      </c>
      <c r="H51" s="301">
        <v>7223</v>
      </c>
      <c r="J51">
        <v>623973.1</v>
      </c>
      <c r="K51">
        <v>52562.879999999997</v>
      </c>
      <c r="L51" s="301">
        <v>12880.8</v>
      </c>
      <c r="O51" s="301">
        <v>970.38</v>
      </c>
      <c r="P51">
        <v>46089.23</v>
      </c>
      <c r="R51">
        <v>-620405.68000000005</v>
      </c>
      <c r="S51">
        <v>1671717.03</v>
      </c>
      <c r="T51" s="301">
        <v>854112.69</v>
      </c>
      <c r="U51" s="301">
        <v>1355.52</v>
      </c>
      <c r="W51" s="301">
        <v>487592</v>
      </c>
      <c r="X51" s="301">
        <v>4000</v>
      </c>
      <c r="Y51">
        <v>569041</v>
      </c>
      <c r="AB51">
        <v>174644.2</v>
      </c>
      <c r="AC51">
        <v>36099.64</v>
      </c>
      <c r="AG51" s="73">
        <f t="shared" si="7"/>
        <v>929291.15</v>
      </c>
      <c r="AH51" s="77">
        <f t="shared" si="8"/>
        <v>13851.179999999998</v>
      </c>
      <c r="AI51" s="21">
        <f t="shared" si="9"/>
        <v>915439.97</v>
      </c>
      <c r="AJ51" s="22">
        <f t="shared" si="11"/>
        <v>1347060.21</v>
      </c>
      <c r="AK51" s="16">
        <f t="shared" si="10"/>
        <v>779784.84</v>
      </c>
      <c r="AL51" s="26">
        <f t="shared" si="6"/>
        <v>567275.37</v>
      </c>
    </row>
    <row r="52" spans="1:38" x14ac:dyDescent="0.25">
      <c r="A52" s="1" t="s">
        <v>418</v>
      </c>
      <c r="B52" s="1" t="s">
        <v>419</v>
      </c>
      <c r="C52" s="65">
        <v>4306</v>
      </c>
      <c r="D52" s="65" t="s">
        <v>1049</v>
      </c>
      <c r="E52" t="s">
        <v>2985</v>
      </c>
      <c r="F52" s="301">
        <v>912128.7</v>
      </c>
      <c r="G52" s="301">
        <v>22568.85</v>
      </c>
      <c r="H52" s="301">
        <v>34981</v>
      </c>
      <c r="J52">
        <v>787319.73</v>
      </c>
      <c r="K52">
        <v>129772.33</v>
      </c>
      <c r="L52" s="301">
        <v>15934.5</v>
      </c>
      <c r="O52" s="301">
        <v>37.380000000000003</v>
      </c>
      <c r="R52">
        <v>804785.92</v>
      </c>
      <c r="S52">
        <v>579857.57999999996</v>
      </c>
      <c r="T52" s="301">
        <v>936633.63</v>
      </c>
      <c r="W52" s="301">
        <v>455751</v>
      </c>
      <c r="X52" s="301">
        <v>9078</v>
      </c>
      <c r="Y52">
        <v>585381</v>
      </c>
      <c r="AB52">
        <v>221683.27</v>
      </c>
      <c r="AC52">
        <v>59193.13</v>
      </c>
      <c r="AG52" s="73">
        <f t="shared" si="7"/>
        <v>969678.54999999993</v>
      </c>
      <c r="AH52" s="77">
        <f t="shared" si="8"/>
        <v>15971.88</v>
      </c>
      <c r="AI52" s="21">
        <f t="shared" si="9"/>
        <v>953706.66999999993</v>
      </c>
      <c r="AJ52" s="22">
        <f t="shared" si="11"/>
        <v>1401462.63</v>
      </c>
      <c r="AK52" s="16">
        <f t="shared" si="10"/>
        <v>866257.4</v>
      </c>
      <c r="AL52" s="26">
        <f t="shared" si="6"/>
        <v>535205.22999999986</v>
      </c>
    </row>
    <row r="53" spans="1:38" x14ac:dyDescent="0.25">
      <c r="A53" s="1" t="s">
        <v>418</v>
      </c>
      <c r="B53" s="1" t="s">
        <v>419</v>
      </c>
      <c r="C53" s="65">
        <v>2587</v>
      </c>
      <c r="D53" s="65" t="s">
        <v>1050</v>
      </c>
      <c r="E53" t="s">
        <v>2986</v>
      </c>
      <c r="F53" s="301">
        <v>1058273.72</v>
      </c>
      <c r="G53" s="301">
        <v>173890.67</v>
      </c>
      <c r="H53" s="301">
        <v>15315.87</v>
      </c>
      <c r="J53">
        <v>1139239.05</v>
      </c>
      <c r="K53">
        <v>90594.38</v>
      </c>
      <c r="L53" s="301">
        <v>18205.400000000001</v>
      </c>
      <c r="O53" s="301">
        <v>867.38</v>
      </c>
      <c r="P53">
        <v>8888.91</v>
      </c>
      <c r="R53">
        <v>1583682.61</v>
      </c>
      <c r="S53">
        <v>446722.69</v>
      </c>
      <c r="T53" s="301">
        <v>817499.99</v>
      </c>
      <c r="U53" s="301">
        <v>1777.76</v>
      </c>
      <c r="W53" s="301">
        <v>786935</v>
      </c>
      <c r="X53" s="301">
        <v>4500</v>
      </c>
      <c r="Y53">
        <v>890082</v>
      </c>
      <c r="AB53">
        <v>149091</v>
      </c>
      <c r="AC53">
        <v>60037.35</v>
      </c>
      <c r="AG53" s="73">
        <f t="shared" si="7"/>
        <v>1247480.26</v>
      </c>
      <c r="AH53" s="77">
        <f t="shared" si="8"/>
        <v>19072.780000000002</v>
      </c>
      <c r="AI53" s="21">
        <f t="shared" si="9"/>
        <v>1228407.48</v>
      </c>
      <c r="AJ53" s="22">
        <f t="shared" si="11"/>
        <v>1610712.75</v>
      </c>
      <c r="AK53" s="16">
        <f t="shared" si="10"/>
        <v>1099210.3500000001</v>
      </c>
      <c r="AL53" s="26">
        <f t="shared" si="6"/>
        <v>511502.39999999991</v>
      </c>
    </row>
    <row r="54" spans="1:38" x14ac:dyDescent="0.25">
      <c r="A54" s="1" t="s">
        <v>422</v>
      </c>
      <c r="B54" s="1" t="s">
        <v>423</v>
      </c>
      <c r="C54" s="65">
        <v>2455</v>
      </c>
      <c r="D54" s="65" t="s">
        <v>1051</v>
      </c>
      <c r="E54" t="s">
        <v>2989</v>
      </c>
      <c r="F54" s="301">
        <v>268952.34000000003</v>
      </c>
      <c r="G54" s="301">
        <v>5000</v>
      </c>
      <c r="H54" s="301">
        <v>57539.49</v>
      </c>
      <c r="J54">
        <v>4</v>
      </c>
      <c r="K54">
        <v>2430467.75</v>
      </c>
      <c r="L54" s="301">
        <v>59200</v>
      </c>
      <c r="O54" s="301">
        <v>0</v>
      </c>
      <c r="R54">
        <v>1320008.23</v>
      </c>
      <c r="S54">
        <v>1557377.06</v>
      </c>
      <c r="T54" s="301">
        <v>349093.7</v>
      </c>
      <c r="W54" s="301">
        <v>514682</v>
      </c>
      <c r="X54" s="301">
        <v>10615</v>
      </c>
      <c r="Y54">
        <v>639457</v>
      </c>
      <c r="AB54">
        <v>107128.41</v>
      </c>
      <c r="AC54">
        <v>215212.15</v>
      </c>
      <c r="AE54">
        <v>32000</v>
      </c>
      <c r="AG54" s="73">
        <f t="shared" si="7"/>
        <v>331491.83</v>
      </c>
      <c r="AH54" s="77">
        <f t="shared" si="8"/>
        <v>59200</v>
      </c>
      <c r="AI54" s="21">
        <f t="shared" si="9"/>
        <v>272291.83</v>
      </c>
      <c r="AJ54" s="22">
        <f t="shared" si="11"/>
        <v>874390.7</v>
      </c>
      <c r="AK54" s="16">
        <f t="shared" si="10"/>
        <v>993797.56</v>
      </c>
      <c r="AL54" s="26">
        <f t="shared" si="6"/>
        <v>-119406.8600000001</v>
      </c>
    </row>
    <row r="55" spans="1:38" x14ac:dyDescent="0.25">
      <c r="A55" s="1" t="s">
        <v>422</v>
      </c>
      <c r="B55" s="1" t="s">
        <v>423</v>
      </c>
      <c r="C55" s="65">
        <v>2020</v>
      </c>
      <c r="D55" s="65" t="s">
        <v>1052</v>
      </c>
      <c r="E55" t="s">
        <v>2990</v>
      </c>
      <c r="F55" s="301">
        <v>251118.09</v>
      </c>
      <c r="G55" s="301">
        <v>8750</v>
      </c>
      <c r="H55" s="301">
        <v>68946.67</v>
      </c>
      <c r="J55">
        <v>860022.08</v>
      </c>
      <c r="K55">
        <v>2753355.19</v>
      </c>
      <c r="L55" s="301">
        <v>0</v>
      </c>
      <c r="O55" s="301">
        <v>104.2</v>
      </c>
      <c r="R55">
        <v>2785106.66</v>
      </c>
      <c r="S55">
        <v>1296912.72</v>
      </c>
      <c r="T55" s="301">
        <v>523750.49</v>
      </c>
      <c r="W55" s="301">
        <v>511097</v>
      </c>
      <c r="X55" s="301">
        <v>9350</v>
      </c>
      <c r="Y55">
        <v>633633</v>
      </c>
      <c r="AB55">
        <v>150550.92000000001</v>
      </c>
      <c r="AC55">
        <v>331145.12</v>
      </c>
      <c r="AF55">
        <v>7000</v>
      </c>
      <c r="AG55" s="73">
        <f t="shared" si="7"/>
        <v>328814.76</v>
      </c>
      <c r="AH55" s="77">
        <f t="shared" si="8"/>
        <v>104.2</v>
      </c>
      <c r="AI55" s="21">
        <f t="shared" si="9"/>
        <v>328710.56</v>
      </c>
      <c r="AJ55" s="22">
        <f t="shared" si="11"/>
        <v>1044197.49</v>
      </c>
      <c r="AK55" s="16">
        <f t="shared" si="10"/>
        <v>1122329.04</v>
      </c>
      <c r="AL55" s="26">
        <f t="shared" si="6"/>
        <v>-78131.550000000047</v>
      </c>
    </row>
    <row r="56" spans="1:38" x14ac:dyDescent="0.25">
      <c r="A56" s="1" t="s">
        <v>422</v>
      </c>
      <c r="B56" s="1" t="s">
        <v>423</v>
      </c>
      <c r="C56" s="65">
        <v>3422</v>
      </c>
      <c r="D56" s="65" t="s">
        <v>1053</v>
      </c>
      <c r="E56" t="s">
        <v>2991</v>
      </c>
      <c r="F56" s="301">
        <v>525803.09</v>
      </c>
      <c r="G56" s="301">
        <v>37400</v>
      </c>
      <c r="H56" s="301">
        <v>39981</v>
      </c>
      <c r="J56">
        <v>450439.99</v>
      </c>
      <c r="K56">
        <v>2364978.59</v>
      </c>
      <c r="L56" s="301">
        <v>10000</v>
      </c>
      <c r="O56" s="301">
        <v>0</v>
      </c>
      <c r="R56">
        <v>1934477.58</v>
      </c>
      <c r="S56">
        <v>1593000.06</v>
      </c>
      <c r="T56" s="301">
        <v>446144.93</v>
      </c>
      <c r="U56" s="301">
        <v>406.5</v>
      </c>
      <c r="W56" s="301">
        <v>501171.3</v>
      </c>
      <c r="X56" s="301">
        <v>10000</v>
      </c>
      <c r="Y56">
        <v>613071.30000000005</v>
      </c>
      <c r="Z56">
        <v>480</v>
      </c>
      <c r="AA56">
        <v>328</v>
      </c>
      <c r="AB56">
        <v>88916.54</v>
      </c>
      <c r="AC56">
        <v>242349.14</v>
      </c>
      <c r="AF56">
        <v>47876</v>
      </c>
      <c r="AG56" s="73">
        <f t="shared" si="7"/>
        <v>603184.09</v>
      </c>
      <c r="AH56" s="77">
        <f t="shared" si="8"/>
        <v>10000</v>
      </c>
      <c r="AI56" s="21">
        <f t="shared" si="9"/>
        <v>593184.09</v>
      </c>
      <c r="AJ56" s="22">
        <f t="shared" si="11"/>
        <v>957722.73</v>
      </c>
      <c r="AK56" s="16">
        <f t="shared" si="10"/>
        <v>993020.9800000001</v>
      </c>
      <c r="AL56" s="26">
        <f t="shared" si="6"/>
        <v>-35298.250000000116</v>
      </c>
    </row>
    <row r="57" spans="1:38" x14ac:dyDescent="0.25">
      <c r="A57" s="1" t="s">
        <v>422</v>
      </c>
      <c r="B57" s="1" t="s">
        <v>423</v>
      </c>
      <c r="C57" s="65">
        <v>2553</v>
      </c>
      <c r="D57" s="65" t="s">
        <v>1054</v>
      </c>
      <c r="E57" t="s">
        <v>2992</v>
      </c>
      <c r="F57" s="301">
        <v>646426.59</v>
      </c>
      <c r="G57" s="301">
        <v>0</v>
      </c>
      <c r="H57" s="301">
        <v>36349</v>
      </c>
      <c r="J57">
        <v>2</v>
      </c>
      <c r="K57">
        <v>2346451.75</v>
      </c>
      <c r="L57" s="301">
        <v>0</v>
      </c>
      <c r="O57" s="301">
        <v>143.91999999999999</v>
      </c>
      <c r="R57">
        <v>1973057.28</v>
      </c>
      <c r="S57">
        <v>1261656.71</v>
      </c>
      <c r="T57" s="301">
        <v>448409.54</v>
      </c>
      <c r="W57" s="301">
        <v>765226</v>
      </c>
      <c r="X57" s="301">
        <v>3030</v>
      </c>
      <c r="Y57">
        <v>897615</v>
      </c>
      <c r="AB57">
        <v>216557.38</v>
      </c>
      <c r="AC57">
        <v>226819.35</v>
      </c>
      <c r="AD57">
        <v>10500</v>
      </c>
      <c r="AG57" s="73">
        <f t="shared" si="7"/>
        <v>682775.59</v>
      </c>
      <c r="AH57" s="77">
        <f t="shared" si="8"/>
        <v>143.91999999999999</v>
      </c>
      <c r="AI57" s="21">
        <f t="shared" si="9"/>
        <v>682631.66999999993</v>
      </c>
      <c r="AJ57" s="22">
        <f t="shared" si="11"/>
        <v>1216665.54</v>
      </c>
      <c r="AK57" s="16">
        <f t="shared" si="10"/>
        <v>1351491.73</v>
      </c>
      <c r="AL57" s="26">
        <f t="shared" si="6"/>
        <v>-134826.18999999994</v>
      </c>
    </row>
    <row r="58" spans="1:38" x14ac:dyDescent="0.25">
      <c r="A58" s="1" t="s">
        <v>422</v>
      </c>
      <c r="B58" s="1" t="s">
        <v>423</v>
      </c>
      <c r="C58" s="65">
        <v>961</v>
      </c>
      <c r="D58" s="65" t="s">
        <v>1055</v>
      </c>
      <c r="E58" t="s">
        <v>3016</v>
      </c>
      <c r="F58" s="301">
        <v>234812.04</v>
      </c>
      <c r="G58" s="301">
        <v>0</v>
      </c>
      <c r="H58" s="301">
        <v>39421.480000000003</v>
      </c>
      <c r="J58">
        <v>3</v>
      </c>
      <c r="K58">
        <v>2259158.0699999998</v>
      </c>
      <c r="L58" s="301">
        <v>0</v>
      </c>
      <c r="O58" s="301">
        <v>26.17</v>
      </c>
      <c r="R58">
        <v>2647477.11</v>
      </c>
      <c r="T58" s="301">
        <v>303621.83</v>
      </c>
      <c r="W58" s="301">
        <v>378126</v>
      </c>
      <c r="Y58">
        <v>482188</v>
      </c>
      <c r="AB58">
        <v>72863.25</v>
      </c>
      <c r="AC58">
        <v>215496.42</v>
      </c>
      <c r="AE58">
        <v>960</v>
      </c>
      <c r="AG58" s="73">
        <f t="shared" si="7"/>
        <v>274233.52</v>
      </c>
      <c r="AH58" s="77">
        <f t="shared" si="8"/>
        <v>26.17</v>
      </c>
      <c r="AI58" s="21">
        <f t="shared" si="9"/>
        <v>274207.35000000003</v>
      </c>
      <c r="AJ58" s="22">
        <f t="shared" si="11"/>
        <v>681747.83000000007</v>
      </c>
      <c r="AK58" s="16">
        <f t="shared" si="10"/>
        <v>771507.67</v>
      </c>
      <c r="AL58" s="26">
        <f t="shared" si="6"/>
        <v>-89759.839999999967</v>
      </c>
    </row>
    <row r="59" spans="1:38" x14ac:dyDescent="0.25">
      <c r="A59" s="1" t="s">
        <v>422</v>
      </c>
      <c r="B59" s="1" t="s">
        <v>423</v>
      </c>
      <c r="C59" s="65">
        <v>2039</v>
      </c>
      <c r="D59" s="65" t="s">
        <v>1056</v>
      </c>
      <c r="E59" t="s">
        <v>3017</v>
      </c>
      <c r="F59" s="301">
        <v>969101.02</v>
      </c>
      <c r="G59" s="301">
        <v>20560</v>
      </c>
      <c r="H59" s="301">
        <v>41852.910000000003</v>
      </c>
      <c r="J59">
        <v>251873.58</v>
      </c>
      <c r="K59">
        <v>2039795.55</v>
      </c>
      <c r="L59" s="301">
        <v>0</v>
      </c>
      <c r="O59" s="301">
        <v>195.57</v>
      </c>
      <c r="R59">
        <v>3546586.96</v>
      </c>
      <c r="T59" s="301">
        <v>327894.73</v>
      </c>
      <c r="W59" s="301">
        <v>764094</v>
      </c>
      <c r="Y59">
        <v>883373</v>
      </c>
      <c r="AB59">
        <v>90974.63</v>
      </c>
      <c r="AC59">
        <v>240163.84</v>
      </c>
      <c r="AE59">
        <v>49000</v>
      </c>
      <c r="AF59">
        <v>500</v>
      </c>
      <c r="AG59" s="73">
        <f t="shared" si="7"/>
        <v>1031513.93</v>
      </c>
      <c r="AH59" s="77">
        <f t="shared" si="8"/>
        <v>195.57</v>
      </c>
      <c r="AI59" s="21">
        <f t="shared" si="9"/>
        <v>1031318.3600000001</v>
      </c>
      <c r="AJ59" s="22">
        <f t="shared" si="11"/>
        <v>1091988.73</v>
      </c>
      <c r="AK59" s="16">
        <f t="shared" si="10"/>
        <v>1264011.47</v>
      </c>
      <c r="AL59" s="26">
        <f t="shared" si="6"/>
        <v>-172022.74</v>
      </c>
    </row>
    <row r="60" spans="1:38" x14ac:dyDescent="0.25">
      <c r="A60" s="1" t="s">
        <v>426</v>
      </c>
      <c r="B60" s="1" t="s">
        <v>427</v>
      </c>
      <c r="C60" s="65">
        <v>3187</v>
      </c>
      <c r="D60" s="65" t="s">
        <v>1057</v>
      </c>
      <c r="E60" t="s">
        <v>2996</v>
      </c>
      <c r="F60" s="301">
        <v>563978.31999999995</v>
      </c>
      <c r="G60" s="301">
        <v>0</v>
      </c>
      <c r="H60" s="301">
        <v>34910.11</v>
      </c>
      <c r="J60">
        <v>117790.59</v>
      </c>
      <c r="K60">
        <v>118594.27</v>
      </c>
      <c r="N60" s="301">
        <v>216000</v>
      </c>
      <c r="O60" s="301">
        <v>532</v>
      </c>
      <c r="Q60">
        <v>-71729.52</v>
      </c>
      <c r="R60">
        <v>875.54</v>
      </c>
      <c r="S60">
        <v>280935.62</v>
      </c>
      <c r="T60" s="301">
        <v>765206.61</v>
      </c>
      <c r="W60" s="301">
        <v>753621.4</v>
      </c>
      <c r="Y60">
        <v>867374.4</v>
      </c>
      <c r="Z60">
        <v>848</v>
      </c>
      <c r="AB60">
        <v>165801.64000000001</v>
      </c>
      <c r="AC60">
        <v>13776.09</v>
      </c>
      <c r="AG60" s="73">
        <f t="shared" si="7"/>
        <v>598888.42999999993</v>
      </c>
      <c r="AH60" s="77">
        <f t="shared" si="8"/>
        <v>216532</v>
      </c>
      <c r="AI60" s="21">
        <f t="shared" si="9"/>
        <v>382356.42999999993</v>
      </c>
      <c r="AJ60" s="22">
        <f t="shared" si="11"/>
        <v>1518828.01</v>
      </c>
      <c r="AK60" s="16">
        <f t="shared" si="10"/>
        <v>1047800.13</v>
      </c>
      <c r="AL60" s="26">
        <f t="shared" si="6"/>
        <v>471027.88</v>
      </c>
    </row>
    <row r="61" spans="1:38" x14ac:dyDescent="0.25">
      <c r="A61" s="1" t="s">
        <v>426</v>
      </c>
      <c r="B61" s="1" t="s">
        <v>427</v>
      </c>
      <c r="C61" s="65">
        <v>4931</v>
      </c>
      <c r="D61" s="65" t="s">
        <v>1058</v>
      </c>
      <c r="E61" t="s">
        <v>2997</v>
      </c>
      <c r="F61" s="301">
        <v>946980.74</v>
      </c>
      <c r="G61" s="301">
        <v>68550</v>
      </c>
      <c r="H61" s="301">
        <v>41504.589999999997</v>
      </c>
      <c r="J61">
        <v>3124422.43</v>
      </c>
      <c r="K61">
        <v>2984974.13</v>
      </c>
      <c r="R61">
        <v>7067013.1799999997</v>
      </c>
      <c r="S61">
        <v>179132.84</v>
      </c>
      <c r="T61" s="301">
        <v>850059.92</v>
      </c>
      <c r="W61" s="301">
        <v>877525.79</v>
      </c>
      <c r="Y61">
        <v>1155952.22</v>
      </c>
      <c r="AB61">
        <v>227129.59</v>
      </c>
      <c r="AC61">
        <v>181633.03</v>
      </c>
      <c r="AG61" s="73">
        <f t="shared" si="7"/>
        <v>1057035.33</v>
      </c>
      <c r="AH61" s="77">
        <f t="shared" si="8"/>
        <v>0</v>
      </c>
      <c r="AI61" s="21">
        <f t="shared" si="9"/>
        <v>1057035.33</v>
      </c>
      <c r="AJ61" s="22">
        <f t="shared" si="11"/>
        <v>1727585.71</v>
      </c>
      <c r="AK61" s="16">
        <f t="shared" si="10"/>
        <v>1564714.84</v>
      </c>
      <c r="AL61" s="26">
        <f t="shared" si="6"/>
        <v>162870.86999999988</v>
      </c>
    </row>
    <row r="62" spans="1:38" x14ac:dyDescent="0.25">
      <c r="A62" s="1" t="s">
        <v>577</v>
      </c>
      <c r="B62" s="1" t="s">
        <v>427</v>
      </c>
      <c r="C62" s="65">
        <v>2673</v>
      </c>
      <c r="D62" s="65" t="s">
        <v>1059</v>
      </c>
      <c r="E62" t="s">
        <v>2998</v>
      </c>
      <c r="F62" s="301">
        <v>351449.29</v>
      </c>
      <c r="G62" s="301">
        <v>16500</v>
      </c>
      <c r="H62" s="301">
        <v>38073.79</v>
      </c>
      <c r="J62">
        <v>11608</v>
      </c>
      <c r="K62">
        <v>122068.86</v>
      </c>
      <c r="O62" s="301">
        <v>2203</v>
      </c>
      <c r="R62">
        <v>-2837518.22</v>
      </c>
      <c r="S62">
        <v>2768470.84</v>
      </c>
      <c r="T62" s="301">
        <v>726749.38</v>
      </c>
      <c r="W62" s="301">
        <v>337165.7</v>
      </c>
      <c r="X62" s="301">
        <v>100000</v>
      </c>
      <c r="Y62">
        <v>529250.69999999995</v>
      </c>
      <c r="AB62">
        <v>56670.42</v>
      </c>
      <c r="AC62">
        <v>20069.13</v>
      </c>
      <c r="AE62">
        <v>50000</v>
      </c>
      <c r="AG62" s="73">
        <f t="shared" si="7"/>
        <v>406023.07999999996</v>
      </c>
      <c r="AH62" s="77">
        <f t="shared" si="8"/>
        <v>2203</v>
      </c>
      <c r="AI62" s="21">
        <f t="shared" si="9"/>
        <v>403820.07999999996</v>
      </c>
      <c r="AJ62" s="22">
        <f t="shared" si="11"/>
        <v>1163915.08</v>
      </c>
      <c r="AK62" s="16">
        <f t="shared" si="10"/>
        <v>655990.25</v>
      </c>
      <c r="AL62" s="26">
        <f t="shared" si="6"/>
        <v>507924.83000000007</v>
      </c>
    </row>
    <row r="63" spans="1:38" x14ac:dyDescent="0.25">
      <c r="A63" s="1" t="s">
        <v>426</v>
      </c>
      <c r="B63" s="1" t="s">
        <v>427</v>
      </c>
      <c r="C63" s="65">
        <v>3204</v>
      </c>
      <c r="D63" s="65" t="s">
        <v>1060</v>
      </c>
      <c r="E63" t="s">
        <v>2999</v>
      </c>
      <c r="F63" s="301">
        <v>630990.06000000006</v>
      </c>
      <c r="G63" s="301">
        <v>0</v>
      </c>
      <c r="H63" s="301">
        <v>10884.06</v>
      </c>
      <c r="J63">
        <v>234705.96</v>
      </c>
      <c r="K63">
        <v>104805.66</v>
      </c>
      <c r="O63" s="301">
        <v>2837.38</v>
      </c>
      <c r="R63">
        <v>-957894.61</v>
      </c>
      <c r="S63">
        <v>2027508.56</v>
      </c>
      <c r="T63" s="301">
        <v>793786.88</v>
      </c>
      <c r="W63" s="301">
        <v>631913.4</v>
      </c>
      <c r="Y63">
        <v>814152.4</v>
      </c>
      <c r="AB63">
        <v>382634.64</v>
      </c>
      <c r="AC63">
        <v>119427.1</v>
      </c>
      <c r="AE63">
        <v>50503.73</v>
      </c>
      <c r="AG63" s="73">
        <f t="shared" si="7"/>
        <v>641874.12000000011</v>
      </c>
      <c r="AH63" s="77">
        <f t="shared" si="8"/>
        <v>2837.38</v>
      </c>
      <c r="AI63" s="21">
        <f t="shared" si="9"/>
        <v>639036.74000000011</v>
      </c>
      <c r="AJ63" s="22">
        <f t="shared" si="11"/>
        <v>1425700.28</v>
      </c>
      <c r="AK63" s="16">
        <f t="shared" si="10"/>
        <v>1366717.87</v>
      </c>
      <c r="AL63" s="26">
        <f t="shared" si="6"/>
        <v>58982.409999999916</v>
      </c>
    </row>
    <row r="64" spans="1:38" x14ac:dyDescent="0.25">
      <c r="A64" s="1" t="s">
        <v>426</v>
      </c>
      <c r="B64" s="1" t="s">
        <v>427</v>
      </c>
      <c r="C64" s="65">
        <v>2244</v>
      </c>
      <c r="D64" s="65" t="s">
        <v>1061</v>
      </c>
      <c r="E64" t="s">
        <v>3000</v>
      </c>
      <c r="F64" s="301">
        <v>834048.61</v>
      </c>
      <c r="G64" s="301">
        <v>0</v>
      </c>
      <c r="H64" s="301">
        <v>54093.65</v>
      </c>
      <c r="J64">
        <v>1628201.58</v>
      </c>
      <c r="K64">
        <v>300183.03999999998</v>
      </c>
      <c r="O64" s="301">
        <v>83880</v>
      </c>
      <c r="R64">
        <v>4109396.36</v>
      </c>
      <c r="S64">
        <v>179132.84</v>
      </c>
      <c r="T64" s="301">
        <v>779485.26</v>
      </c>
      <c r="W64" s="301">
        <v>318108</v>
      </c>
      <c r="X64" s="301">
        <v>81500</v>
      </c>
      <c r="Y64">
        <v>530545</v>
      </c>
      <c r="Z64">
        <v>1632</v>
      </c>
      <c r="AB64">
        <v>438808.99</v>
      </c>
      <c r="AC64">
        <v>188481.45</v>
      </c>
      <c r="AE64">
        <v>161225</v>
      </c>
      <c r="AG64" s="73">
        <f t="shared" si="7"/>
        <v>888142.26</v>
      </c>
      <c r="AH64" s="77">
        <f t="shared" si="8"/>
        <v>83880</v>
      </c>
      <c r="AI64" s="21">
        <f t="shared" si="9"/>
        <v>804262.26</v>
      </c>
      <c r="AJ64" s="22">
        <f t="shared" si="11"/>
        <v>1179093.26</v>
      </c>
      <c r="AK64" s="16">
        <f t="shared" si="10"/>
        <v>1320692.44</v>
      </c>
      <c r="AL64" s="26">
        <f t="shared" si="6"/>
        <v>-141599.17999999993</v>
      </c>
    </row>
    <row r="65" spans="1:38" x14ac:dyDescent="0.25">
      <c r="A65" s="1" t="s">
        <v>430</v>
      </c>
      <c r="B65" s="1" t="s">
        <v>431</v>
      </c>
      <c r="C65" s="65">
        <v>5619</v>
      </c>
      <c r="D65" s="65" t="s">
        <v>1062</v>
      </c>
      <c r="E65" t="s">
        <v>3001</v>
      </c>
      <c r="F65" s="301">
        <v>681008.38</v>
      </c>
      <c r="G65" s="301">
        <v>59881.5</v>
      </c>
      <c r="H65" s="301">
        <v>41847.33</v>
      </c>
      <c r="J65">
        <v>1505797.64</v>
      </c>
      <c r="K65">
        <v>284013.03000000003</v>
      </c>
      <c r="L65" s="301">
        <v>0</v>
      </c>
      <c r="O65" s="301">
        <v>0</v>
      </c>
      <c r="R65">
        <v>-116660.08</v>
      </c>
      <c r="S65">
        <v>2752937.45</v>
      </c>
      <c r="T65" s="301">
        <v>366329.91</v>
      </c>
      <c r="W65" s="301">
        <v>884541</v>
      </c>
      <c r="X65" s="301">
        <v>69650</v>
      </c>
      <c r="Y65">
        <v>1012554</v>
      </c>
      <c r="Z65">
        <v>652</v>
      </c>
      <c r="AB65">
        <v>185399.03</v>
      </c>
      <c r="AC65">
        <v>103235.21</v>
      </c>
      <c r="AG65" s="73">
        <f t="shared" si="7"/>
        <v>782737.21</v>
      </c>
      <c r="AH65" s="77">
        <f t="shared" si="8"/>
        <v>0</v>
      </c>
      <c r="AI65" s="21">
        <f t="shared" si="9"/>
        <v>782737.21</v>
      </c>
      <c r="AJ65" s="22">
        <f t="shared" si="11"/>
        <v>1320520.9099999999</v>
      </c>
      <c r="AK65" s="16">
        <f t="shared" si="10"/>
        <v>1301840.24</v>
      </c>
      <c r="AL65" s="26">
        <f t="shared" si="6"/>
        <v>18680.669999999925</v>
      </c>
    </row>
    <row r="66" spans="1:38" x14ac:dyDescent="0.25">
      <c r="A66" s="1" t="s">
        <v>430</v>
      </c>
      <c r="B66" s="1" t="s">
        <v>431</v>
      </c>
      <c r="C66" s="65">
        <v>5086</v>
      </c>
      <c r="D66" s="65" t="s">
        <v>1063</v>
      </c>
      <c r="E66" t="s">
        <v>3002</v>
      </c>
      <c r="F66" s="301">
        <v>439124.87</v>
      </c>
      <c r="G66" s="301">
        <v>0</v>
      </c>
      <c r="H66" s="301">
        <v>21932.52</v>
      </c>
      <c r="J66">
        <v>572970</v>
      </c>
      <c r="K66">
        <v>922972</v>
      </c>
      <c r="L66" s="301">
        <v>0</v>
      </c>
      <c r="O66" s="301">
        <v>5505.5</v>
      </c>
      <c r="R66">
        <v>-617694.13</v>
      </c>
      <c r="S66">
        <v>3437556.74</v>
      </c>
      <c r="T66" s="301">
        <v>313645.03000000003</v>
      </c>
      <c r="W66" s="301">
        <v>941619</v>
      </c>
      <c r="X66" s="301">
        <v>72940</v>
      </c>
      <c r="Y66">
        <v>1102845</v>
      </c>
      <c r="AB66">
        <v>140868.12</v>
      </c>
      <c r="AC66">
        <v>221573</v>
      </c>
      <c r="AG66" s="73">
        <f t="shared" si="7"/>
        <v>461057.39</v>
      </c>
      <c r="AH66" s="77">
        <f t="shared" si="8"/>
        <v>5505.5</v>
      </c>
      <c r="AI66" s="21">
        <f t="shared" si="9"/>
        <v>455551.89</v>
      </c>
      <c r="AJ66" s="22">
        <f t="shared" si="11"/>
        <v>1328204.03</v>
      </c>
      <c r="AK66" s="16">
        <f t="shared" si="10"/>
        <v>1465286.12</v>
      </c>
      <c r="AL66" s="26">
        <f t="shared" si="6"/>
        <v>-137082.09000000008</v>
      </c>
    </row>
    <row r="67" spans="1:38" x14ac:dyDescent="0.25">
      <c r="A67" s="1" t="s">
        <v>430</v>
      </c>
      <c r="B67" s="1" t="s">
        <v>431</v>
      </c>
      <c r="C67" s="65">
        <v>7208</v>
      </c>
      <c r="D67" s="65" t="s">
        <v>1064</v>
      </c>
      <c r="E67" t="s">
        <v>3003</v>
      </c>
      <c r="F67" s="301">
        <v>921805.09</v>
      </c>
      <c r="G67" s="301">
        <v>0</v>
      </c>
      <c r="H67" s="301">
        <v>55238</v>
      </c>
      <c r="J67">
        <v>1292580.56</v>
      </c>
      <c r="K67">
        <v>234585</v>
      </c>
      <c r="L67" s="301">
        <v>0</v>
      </c>
      <c r="O67" s="301">
        <v>12376</v>
      </c>
      <c r="R67">
        <v>1634176.38</v>
      </c>
      <c r="S67">
        <v>785641.8</v>
      </c>
      <c r="T67" s="301">
        <v>384160.64</v>
      </c>
      <c r="W67" s="301">
        <v>795302</v>
      </c>
      <c r="X67" s="301">
        <v>55600</v>
      </c>
      <c r="Y67">
        <v>893815</v>
      </c>
      <c r="Z67">
        <v>912</v>
      </c>
      <c r="AB67">
        <v>161875.96</v>
      </c>
      <c r="AC67">
        <v>67403.44</v>
      </c>
      <c r="AG67" s="73">
        <f t="shared" si="7"/>
        <v>977043.09</v>
      </c>
      <c r="AH67" s="77">
        <f t="shared" si="8"/>
        <v>12376</v>
      </c>
      <c r="AI67" s="21">
        <f t="shared" si="9"/>
        <v>964667.09</v>
      </c>
      <c r="AJ67" s="22">
        <f t="shared" si="11"/>
        <v>1235062.6400000001</v>
      </c>
      <c r="AK67" s="16">
        <f t="shared" si="10"/>
        <v>1124006.3999999999</v>
      </c>
      <c r="AL67" s="26">
        <f t="shared" si="6"/>
        <v>111056.24000000022</v>
      </c>
    </row>
    <row r="68" spans="1:38" x14ac:dyDescent="0.25">
      <c r="A68" s="1" t="s">
        <v>434</v>
      </c>
      <c r="B68" s="1" t="s">
        <v>435</v>
      </c>
      <c r="C68" s="65">
        <v>2983</v>
      </c>
      <c r="D68" s="65" t="s">
        <v>1065</v>
      </c>
      <c r="E68" t="s">
        <v>3004</v>
      </c>
      <c r="F68" s="301">
        <v>1513321.15</v>
      </c>
      <c r="G68" s="301">
        <v>0</v>
      </c>
      <c r="H68" s="301">
        <v>39400</v>
      </c>
      <c r="J68">
        <v>320971.48</v>
      </c>
      <c r="K68">
        <v>71300.240000000005</v>
      </c>
      <c r="L68" s="301">
        <v>486</v>
      </c>
      <c r="O68" s="301">
        <v>4062.52</v>
      </c>
      <c r="R68">
        <v>1477656.06</v>
      </c>
      <c r="T68" s="301">
        <v>1690872.97</v>
      </c>
      <c r="W68" s="301">
        <v>775469</v>
      </c>
      <c r="Y68">
        <v>1164227</v>
      </c>
      <c r="AA68">
        <v>7088</v>
      </c>
      <c r="AB68">
        <v>525549.93000000005</v>
      </c>
      <c r="AC68">
        <v>119943.98</v>
      </c>
      <c r="AE68">
        <v>29807.5</v>
      </c>
      <c r="AG68" s="73">
        <f t="shared" si="7"/>
        <v>1552721.15</v>
      </c>
      <c r="AH68" s="77">
        <f t="shared" si="8"/>
        <v>4548.5200000000004</v>
      </c>
      <c r="AI68" s="21">
        <f t="shared" si="9"/>
        <v>1548172.63</v>
      </c>
      <c r="AJ68" s="22">
        <f t="shared" si="11"/>
        <v>2466341.9699999997</v>
      </c>
      <c r="AK68" s="16">
        <f t="shared" si="10"/>
        <v>1846616.4100000001</v>
      </c>
      <c r="AL68" s="26">
        <f t="shared" si="6"/>
        <v>619725.55999999959</v>
      </c>
    </row>
    <row r="69" spans="1:38" x14ac:dyDescent="0.25">
      <c r="A69" s="1" t="s">
        <v>434</v>
      </c>
      <c r="B69" s="1" t="s">
        <v>435</v>
      </c>
      <c r="C69" s="65">
        <v>3185</v>
      </c>
      <c r="D69" s="65" t="s">
        <v>1066</v>
      </c>
      <c r="E69" t="s">
        <v>3005</v>
      </c>
      <c r="F69" s="301">
        <v>964898.64</v>
      </c>
      <c r="G69" s="301">
        <v>0</v>
      </c>
      <c r="H69" s="301">
        <v>17852.29</v>
      </c>
      <c r="J69">
        <v>1476531.67</v>
      </c>
      <c r="K69">
        <v>55405.67</v>
      </c>
      <c r="O69" s="301">
        <v>-49494.85</v>
      </c>
      <c r="R69">
        <v>2195038.7999999998</v>
      </c>
      <c r="T69" s="301">
        <v>797052.5</v>
      </c>
      <c r="W69" s="301">
        <v>446534.40000000002</v>
      </c>
      <c r="Y69">
        <v>508220.4</v>
      </c>
      <c r="AB69">
        <v>147106.51999999999</v>
      </c>
      <c r="AC69">
        <v>78425.16</v>
      </c>
      <c r="AE69">
        <v>33820.5</v>
      </c>
      <c r="AG69" s="73">
        <f t="shared" si="7"/>
        <v>982750.93</v>
      </c>
      <c r="AH69" s="77">
        <f t="shared" si="8"/>
        <v>-49494.85</v>
      </c>
      <c r="AI69" s="21">
        <f t="shared" si="9"/>
        <v>1032245.78</v>
      </c>
      <c r="AJ69" s="22">
        <f t="shared" si="11"/>
        <v>1243586.8999999999</v>
      </c>
      <c r="AK69" s="16">
        <f t="shared" si="10"/>
        <v>767572.58000000007</v>
      </c>
      <c r="AL69" s="26">
        <f t="shared" ref="AL69:AL83" si="12">AJ69-AK69</f>
        <v>476014.31999999983</v>
      </c>
    </row>
    <row r="70" spans="1:38" x14ac:dyDescent="0.25">
      <c r="A70" s="1" t="s">
        <v>434</v>
      </c>
      <c r="B70" s="1" t="s">
        <v>435</v>
      </c>
      <c r="C70" s="65">
        <v>5687</v>
      </c>
      <c r="D70" s="65" t="s">
        <v>1067</v>
      </c>
      <c r="E70" t="s">
        <v>3006</v>
      </c>
      <c r="F70" s="301">
        <v>1059555.24</v>
      </c>
      <c r="G70" s="301">
        <v>0</v>
      </c>
      <c r="H70" s="301">
        <v>61530.42</v>
      </c>
      <c r="J70">
        <v>108097.94</v>
      </c>
      <c r="K70">
        <v>240869.91</v>
      </c>
      <c r="O70" s="301">
        <v>4732.5200000000004</v>
      </c>
      <c r="R70">
        <v>804552.5</v>
      </c>
      <c r="T70" s="301">
        <v>1612859.44</v>
      </c>
      <c r="V70" s="301">
        <v>968.18</v>
      </c>
      <c r="W70" s="301">
        <v>1033068</v>
      </c>
      <c r="Y70">
        <v>1316720</v>
      </c>
      <c r="AB70">
        <v>461763.66</v>
      </c>
      <c r="AC70">
        <v>48124.76</v>
      </c>
      <c r="AE70">
        <v>38378.71</v>
      </c>
      <c r="AG70" s="73">
        <f t="shared" si="7"/>
        <v>1121085.6599999999</v>
      </c>
      <c r="AH70" s="77">
        <f t="shared" si="8"/>
        <v>4732.5200000000004</v>
      </c>
      <c r="AI70" s="21">
        <f t="shared" si="9"/>
        <v>1116353.1399999999</v>
      </c>
      <c r="AJ70" s="22">
        <f t="shared" si="11"/>
        <v>2646895.62</v>
      </c>
      <c r="AK70" s="16">
        <f t="shared" si="10"/>
        <v>1864987.13</v>
      </c>
      <c r="AL70" s="26">
        <f t="shared" si="12"/>
        <v>781908.49000000022</v>
      </c>
    </row>
    <row r="71" spans="1:38" x14ac:dyDescent="0.25">
      <c r="A71" s="1" t="s">
        <v>434</v>
      </c>
      <c r="B71" s="1" t="s">
        <v>435</v>
      </c>
      <c r="C71" s="65">
        <v>5400</v>
      </c>
      <c r="D71" s="65" t="s">
        <v>1068</v>
      </c>
      <c r="E71" t="s">
        <v>3007</v>
      </c>
      <c r="F71" s="301">
        <v>2368493.5</v>
      </c>
      <c r="G71" s="301">
        <v>0</v>
      </c>
      <c r="H71" s="301">
        <v>24730</v>
      </c>
      <c r="J71">
        <v>1261520.02</v>
      </c>
      <c r="K71">
        <v>46548.74</v>
      </c>
      <c r="O71" s="301">
        <v>-251884.5</v>
      </c>
      <c r="R71">
        <v>3058248.56</v>
      </c>
      <c r="T71" s="301">
        <v>1659355.79</v>
      </c>
      <c r="W71" s="301">
        <v>667065</v>
      </c>
      <c r="Y71">
        <v>855715</v>
      </c>
      <c r="AB71">
        <v>254312.87</v>
      </c>
      <c r="AC71">
        <v>102892.39</v>
      </c>
      <c r="AE71">
        <v>52152.33</v>
      </c>
      <c r="AG71" s="73">
        <f t="shared" si="7"/>
        <v>2393223.5</v>
      </c>
      <c r="AH71" s="77">
        <f t="shared" si="8"/>
        <v>-251884.5</v>
      </c>
      <c r="AI71" s="21">
        <f t="shared" si="9"/>
        <v>2645108</v>
      </c>
      <c r="AJ71" s="22">
        <f t="shared" si="11"/>
        <v>2326420.79</v>
      </c>
      <c r="AK71" s="16">
        <f t="shared" si="10"/>
        <v>1265072.5900000001</v>
      </c>
      <c r="AL71" s="26">
        <f t="shared" si="12"/>
        <v>1061348.2</v>
      </c>
    </row>
    <row r="72" spans="1:38" x14ac:dyDescent="0.25">
      <c r="A72" s="1" t="s">
        <v>434</v>
      </c>
      <c r="B72" s="1" t="s">
        <v>435</v>
      </c>
      <c r="C72" s="65">
        <v>9957</v>
      </c>
      <c r="D72" s="65" t="s">
        <v>1069</v>
      </c>
      <c r="E72" t="s">
        <v>3008</v>
      </c>
      <c r="F72" s="301">
        <v>2871873.5</v>
      </c>
      <c r="G72" s="301">
        <v>0</v>
      </c>
      <c r="H72" s="301">
        <v>31000</v>
      </c>
      <c r="J72">
        <v>1777087.5</v>
      </c>
      <c r="K72">
        <v>569013.11</v>
      </c>
      <c r="N72" s="301">
        <v>13000</v>
      </c>
      <c r="O72" s="301">
        <v>-267</v>
      </c>
      <c r="R72">
        <v>3871032.42</v>
      </c>
      <c r="T72" s="301">
        <v>2470370.25</v>
      </c>
      <c r="W72" s="301">
        <v>1452392.1</v>
      </c>
      <c r="Y72">
        <v>1619798.1</v>
      </c>
      <c r="AB72">
        <v>455879.97</v>
      </c>
      <c r="AC72">
        <v>172188.34</v>
      </c>
      <c r="AE72">
        <v>41120.25</v>
      </c>
      <c r="AG72" s="73">
        <f t="shared" si="7"/>
        <v>2902873.5</v>
      </c>
      <c r="AH72" s="77">
        <f t="shared" si="8"/>
        <v>12733</v>
      </c>
      <c r="AI72" s="21">
        <f t="shared" si="9"/>
        <v>2890140.5</v>
      </c>
      <c r="AJ72" s="22">
        <f t="shared" si="11"/>
        <v>3922762.35</v>
      </c>
      <c r="AK72" s="16">
        <f t="shared" si="10"/>
        <v>2288986.66</v>
      </c>
      <c r="AL72" s="26">
        <f t="shared" si="12"/>
        <v>1633775.69</v>
      </c>
    </row>
    <row r="73" spans="1:38" x14ac:dyDescent="0.25">
      <c r="A73" s="1" t="s">
        <v>434</v>
      </c>
      <c r="B73" s="1" t="s">
        <v>435</v>
      </c>
      <c r="C73" s="65">
        <v>2898</v>
      </c>
      <c r="D73" s="65" t="s">
        <v>1070</v>
      </c>
      <c r="E73" t="s">
        <v>3009</v>
      </c>
      <c r="F73" s="301">
        <v>1183565.25</v>
      </c>
      <c r="G73" s="301">
        <v>0</v>
      </c>
      <c r="H73" s="301">
        <v>45527.6</v>
      </c>
      <c r="J73">
        <v>279063.28999999998</v>
      </c>
      <c r="K73">
        <v>406044.54</v>
      </c>
      <c r="O73" s="301">
        <v>1754</v>
      </c>
      <c r="R73">
        <v>1436973.29</v>
      </c>
      <c r="T73" s="301">
        <v>740677.6</v>
      </c>
      <c r="W73" s="301">
        <v>608781</v>
      </c>
      <c r="X73" s="301">
        <v>253189</v>
      </c>
      <c r="Y73">
        <v>608781</v>
      </c>
      <c r="AB73">
        <v>243863.51</v>
      </c>
      <c r="AC73">
        <v>89695.2</v>
      </c>
      <c r="AE73">
        <v>7574.5</v>
      </c>
      <c r="AG73" s="73">
        <f t="shared" si="7"/>
        <v>1229092.8500000001</v>
      </c>
      <c r="AH73" s="77">
        <f t="shared" si="8"/>
        <v>1754</v>
      </c>
      <c r="AI73" s="21">
        <f t="shared" si="9"/>
        <v>1227338.8500000001</v>
      </c>
      <c r="AJ73" s="22">
        <f t="shared" si="11"/>
        <v>1602647.6</v>
      </c>
      <c r="AK73" s="16">
        <f t="shared" si="10"/>
        <v>949914.21</v>
      </c>
      <c r="AL73" s="26">
        <f t="shared" si="12"/>
        <v>652733.39000000013</v>
      </c>
    </row>
    <row r="74" spans="1:38" x14ac:dyDescent="0.25">
      <c r="A74" s="1" t="s">
        <v>434</v>
      </c>
      <c r="B74" s="1" t="s">
        <v>435</v>
      </c>
      <c r="C74" s="65">
        <v>3080</v>
      </c>
      <c r="D74" s="65" t="s">
        <v>1071</v>
      </c>
      <c r="E74" t="s">
        <v>3010</v>
      </c>
      <c r="F74" s="301">
        <v>882158.67</v>
      </c>
      <c r="G74" s="301">
        <v>0</v>
      </c>
      <c r="H74" s="301">
        <v>55381.38</v>
      </c>
      <c r="J74">
        <v>1059353.94</v>
      </c>
      <c r="K74">
        <v>131208.76999999999</v>
      </c>
      <c r="L74" s="301">
        <v>162</v>
      </c>
      <c r="O74" s="301">
        <v>26958.27</v>
      </c>
      <c r="R74">
        <v>1472668.6</v>
      </c>
      <c r="T74" s="301">
        <v>1216792.77</v>
      </c>
      <c r="V74" s="301">
        <v>17.16</v>
      </c>
      <c r="W74" s="301">
        <v>383068</v>
      </c>
      <c r="Y74">
        <v>607657</v>
      </c>
      <c r="AB74">
        <v>93277.65</v>
      </c>
      <c r="AC74">
        <v>77893.7</v>
      </c>
      <c r="AE74">
        <v>25693.5</v>
      </c>
      <c r="AG74" s="73">
        <f t="shared" si="7"/>
        <v>937540.05</v>
      </c>
      <c r="AH74" s="77">
        <f t="shared" si="8"/>
        <v>27120.27</v>
      </c>
      <c r="AI74" s="21">
        <f t="shared" si="9"/>
        <v>910419.78</v>
      </c>
      <c r="AJ74" s="22">
        <f t="shared" si="11"/>
        <v>1599877.93</v>
      </c>
      <c r="AK74" s="16">
        <f t="shared" si="10"/>
        <v>804521.85</v>
      </c>
      <c r="AL74" s="26">
        <f t="shared" si="12"/>
        <v>795356.08</v>
      </c>
    </row>
    <row r="75" spans="1:38" x14ac:dyDescent="0.25">
      <c r="A75" s="1" t="s">
        <v>438</v>
      </c>
      <c r="B75" s="1" t="s">
        <v>439</v>
      </c>
      <c r="C75" s="65">
        <v>5394</v>
      </c>
      <c r="D75" s="65" t="s">
        <v>1072</v>
      </c>
      <c r="E75" t="s">
        <v>3011</v>
      </c>
      <c r="F75" s="301">
        <v>667848.32999999996</v>
      </c>
      <c r="G75" s="301">
        <v>62741.58</v>
      </c>
      <c r="H75" s="301">
        <v>8100</v>
      </c>
      <c r="J75">
        <v>893610.7</v>
      </c>
      <c r="K75">
        <v>1524328.02</v>
      </c>
      <c r="M75" s="301">
        <v>1980</v>
      </c>
      <c r="O75" s="301">
        <v>3103.72</v>
      </c>
      <c r="R75">
        <v>842520.71</v>
      </c>
      <c r="S75">
        <v>2174520.91</v>
      </c>
      <c r="T75" s="301">
        <v>891622.42</v>
      </c>
      <c r="W75" s="301">
        <v>690511.75</v>
      </c>
      <c r="Y75">
        <v>856791.75</v>
      </c>
      <c r="Z75">
        <v>900</v>
      </c>
      <c r="AB75">
        <v>184626.26</v>
      </c>
      <c r="AC75">
        <v>222496.32</v>
      </c>
      <c r="AE75">
        <v>31156.55</v>
      </c>
      <c r="AG75" s="73">
        <f t="shared" si="7"/>
        <v>738689.90999999992</v>
      </c>
      <c r="AH75" s="77">
        <f t="shared" si="8"/>
        <v>5083.7199999999993</v>
      </c>
      <c r="AI75" s="21">
        <f t="shared" si="9"/>
        <v>733606.19</v>
      </c>
      <c r="AJ75" s="22">
        <f t="shared" si="11"/>
        <v>1582134.17</v>
      </c>
      <c r="AK75" s="16">
        <f t="shared" si="10"/>
        <v>1295970.8800000001</v>
      </c>
      <c r="AL75" s="26">
        <f t="shared" si="12"/>
        <v>286163.2899999998</v>
      </c>
    </row>
    <row r="76" spans="1:38" x14ac:dyDescent="0.25">
      <c r="A76" s="1" t="s">
        <v>438</v>
      </c>
      <c r="B76" s="1" t="s">
        <v>439</v>
      </c>
      <c r="C76" s="65">
        <v>6493</v>
      </c>
      <c r="D76" s="65" t="s">
        <v>1073</v>
      </c>
      <c r="E76" t="s">
        <v>3012</v>
      </c>
      <c r="F76" s="301">
        <v>1033477.01</v>
      </c>
      <c r="G76" s="301">
        <v>52004.25</v>
      </c>
      <c r="H76" s="301">
        <v>48720.97</v>
      </c>
      <c r="J76">
        <v>1079222.1499999999</v>
      </c>
      <c r="K76">
        <v>761703.44</v>
      </c>
      <c r="M76" s="301">
        <v>3430</v>
      </c>
      <c r="O76" s="301">
        <v>3448.69</v>
      </c>
      <c r="R76">
        <v>581969.43999999994</v>
      </c>
      <c r="S76">
        <v>2426315.1</v>
      </c>
      <c r="T76" s="301">
        <v>1260726.6299999999</v>
      </c>
      <c r="W76" s="301">
        <v>753681</v>
      </c>
      <c r="Y76">
        <v>1123585</v>
      </c>
      <c r="Z76">
        <v>160</v>
      </c>
      <c r="AA76">
        <v>740</v>
      </c>
      <c r="AB76">
        <v>428674.91</v>
      </c>
      <c r="AC76">
        <v>236378.13</v>
      </c>
      <c r="AE76">
        <v>92655</v>
      </c>
      <c r="AG76" s="73">
        <f t="shared" si="7"/>
        <v>1134202.23</v>
      </c>
      <c r="AH76" s="77">
        <f t="shared" si="8"/>
        <v>6878.6900000000005</v>
      </c>
      <c r="AI76" s="21">
        <f t="shared" si="9"/>
        <v>1127323.54</v>
      </c>
      <c r="AJ76" s="22">
        <f t="shared" si="11"/>
        <v>2014407.63</v>
      </c>
      <c r="AK76" s="16">
        <f t="shared" si="10"/>
        <v>1882193.04</v>
      </c>
      <c r="AL76" s="26">
        <f t="shared" si="12"/>
        <v>132214.58999999985</v>
      </c>
    </row>
    <row r="77" spans="1:38" x14ac:dyDescent="0.25">
      <c r="A77" s="1" t="s">
        <v>438</v>
      </c>
      <c r="B77" s="1" t="s">
        <v>439</v>
      </c>
      <c r="C77" s="65">
        <v>2652</v>
      </c>
      <c r="D77" s="65" t="s">
        <v>1074</v>
      </c>
      <c r="E77" t="s">
        <v>3013</v>
      </c>
      <c r="F77" s="301">
        <v>788066.55</v>
      </c>
      <c r="G77" s="301">
        <v>208201.91</v>
      </c>
      <c r="H77" s="301">
        <v>16683.89</v>
      </c>
      <c r="J77">
        <v>52557.19</v>
      </c>
      <c r="K77">
        <v>173829.17</v>
      </c>
      <c r="O77" s="301">
        <v>791.28</v>
      </c>
      <c r="R77">
        <v>-436042.72</v>
      </c>
      <c r="S77">
        <v>1120243.3</v>
      </c>
      <c r="T77" s="301">
        <v>988875.16</v>
      </c>
      <c r="W77" s="301">
        <v>360080</v>
      </c>
      <c r="Y77">
        <v>441396</v>
      </c>
      <c r="AB77">
        <v>241845.5</v>
      </c>
      <c r="AC77">
        <v>61129.01</v>
      </c>
      <c r="AE77">
        <v>7037.8</v>
      </c>
      <c r="AG77" s="73">
        <f t="shared" ref="AG77:AG86" si="13">SUM(F77:I77)</f>
        <v>1012952.3500000001</v>
      </c>
      <c r="AH77" s="77">
        <f t="shared" ref="AH77:AH86" si="14">SUM(L77:O77)</f>
        <v>791.28</v>
      </c>
      <c r="AI77" s="21">
        <f t="shared" ref="AI77:AI86" si="15">AG77-AH77</f>
        <v>1012161.0700000001</v>
      </c>
      <c r="AJ77" s="22">
        <f t="shared" si="11"/>
        <v>1348955.1600000001</v>
      </c>
      <c r="AK77" s="16">
        <f t="shared" ref="AK77:AK86" si="16">SUM(Y77:AF77)</f>
        <v>751408.31</v>
      </c>
      <c r="AL77" s="26">
        <f t="shared" si="12"/>
        <v>597546.85000000009</v>
      </c>
    </row>
    <row r="78" spans="1:38" x14ac:dyDescent="0.25">
      <c r="A78" s="1" t="s">
        <v>438</v>
      </c>
      <c r="B78" s="1" t="s">
        <v>439</v>
      </c>
      <c r="C78" s="65">
        <v>5048</v>
      </c>
      <c r="D78" s="65" t="s">
        <v>1075</v>
      </c>
      <c r="E78" t="s">
        <v>3014</v>
      </c>
      <c r="F78" s="301">
        <v>401562.56</v>
      </c>
      <c r="G78" s="301">
        <v>164945.98000000001</v>
      </c>
      <c r="H78" s="301">
        <v>30958</v>
      </c>
      <c r="J78">
        <v>951784.59</v>
      </c>
      <c r="K78">
        <v>351069.02</v>
      </c>
      <c r="M78" s="301">
        <v>2490</v>
      </c>
      <c r="O78" s="301">
        <v>-13649.95</v>
      </c>
      <c r="R78">
        <v>-791622.32</v>
      </c>
      <c r="S78">
        <v>2732486.08</v>
      </c>
      <c r="T78" s="301">
        <v>557933.75</v>
      </c>
      <c r="W78" s="301">
        <v>1049516.8999999999</v>
      </c>
      <c r="Y78">
        <v>1243608.8999999999</v>
      </c>
      <c r="AB78">
        <v>201223.22</v>
      </c>
      <c r="AC78">
        <v>116831.82</v>
      </c>
      <c r="AE78">
        <v>10943.01</v>
      </c>
      <c r="AG78" s="73">
        <f t="shared" si="13"/>
        <v>597466.54</v>
      </c>
      <c r="AH78" s="77">
        <f t="shared" si="14"/>
        <v>-11159.95</v>
      </c>
      <c r="AI78" s="21">
        <f t="shared" si="15"/>
        <v>608626.49</v>
      </c>
      <c r="AJ78" s="22">
        <f t="shared" ref="AJ78:AJ86" si="17">SUM(T78:X78)</f>
        <v>1607450.65</v>
      </c>
      <c r="AK78" s="16">
        <f t="shared" si="16"/>
        <v>1572606.95</v>
      </c>
      <c r="AL78" s="26">
        <f t="shared" si="12"/>
        <v>34843.699999999953</v>
      </c>
    </row>
    <row r="79" spans="1:38" x14ac:dyDescent="0.25">
      <c r="A79" s="1" t="s">
        <v>438</v>
      </c>
      <c r="B79" s="1" t="s">
        <v>439</v>
      </c>
      <c r="C79" s="65">
        <v>4607</v>
      </c>
      <c r="D79" s="65" t="s">
        <v>1076</v>
      </c>
      <c r="E79" t="s">
        <v>3015</v>
      </c>
      <c r="F79" s="301">
        <v>702167.21</v>
      </c>
      <c r="G79" s="301">
        <v>45473</v>
      </c>
      <c r="H79" s="301">
        <v>23000</v>
      </c>
      <c r="J79">
        <v>1768414.77</v>
      </c>
      <c r="K79">
        <v>329483.74</v>
      </c>
      <c r="M79" s="301">
        <v>2589</v>
      </c>
      <c r="O79" s="301">
        <v>1864.53</v>
      </c>
      <c r="R79">
        <v>-269528.77</v>
      </c>
      <c r="S79">
        <v>3283107.89</v>
      </c>
      <c r="T79" s="301">
        <v>642786.19999999995</v>
      </c>
      <c r="V79" s="301">
        <v>3.32</v>
      </c>
      <c r="W79" s="301">
        <v>624596</v>
      </c>
      <c r="Y79">
        <v>776461</v>
      </c>
      <c r="AB79">
        <v>293345.15999999997</v>
      </c>
      <c r="AC79">
        <v>93495.09</v>
      </c>
      <c r="AE79">
        <v>178398.2</v>
      </c>
      <c r="AG79" s="73">
        <f t="shared" si="13"/>
        <v>770640.21</v>
      </c>
      <c r="AH79" s="77">
        <f t="shared" si="14"/>
        <v>4453.53</v>
      </c>
      <c r="AI79" s="21">
        <f t="shared" si="15"/>
        <v>766186.67999999993</v>
      </c>
      <c r="AJ79" s="22">
        <f t="shared" si="17"/>
        <v>1267385.52</v>
      </c>
      <c r="AK79" s="16">
        <f t="shared" si="16"/>
        <v>1341699.45</v>
      </c>
      <c r="AL79" s="26">
        <f t="shared" si="12"/>
        <v>-74313.929999999935</v>
      </c>
    </row>
    <row r="80" spans="1:38" x14ac:dyDescent="0.25">
      <c r="A80" s="1" t="s">
        <v>438</v>
      </c>
      <c r="B80" s="1" t="s">
        <v>439</v>
      </c>
      <c r="C80" s="65">
        <v>3828</v>
      </c>
      <c r="D80" s="65" t="s">
        <v>1077</v>
      </c>
      <c r="E80" t="s">
        <v>3018</v>
      </c>
      <c r="F80" s="301">
        <v>823735.7</v>
      </c>
      <c r="G80" s="301">
        <v>29647</v>
      </c>
      <c r="H80" s="301">
        <v>13560</v>
      </c>
      <c r="J80">
        <v>363123.12</v>
      </c>
      <c r="K80">
        <v>221526.16</v>
      </c>
      <c r="O80" s="301">
        <v>-480163.07</v>
      </c>
      <c r="R80">
        <v>349784.12</v>
      </c>
      <c r="S80">
        <v>1600443.98</v>
      </c>
      <c r="T80" s="301">
        <v>387163.33</v>
      </c>
      <c r="W80" s="301">
        <v>483273</v>
      </c>
      <c r="Y80">
        <v>548619</v>
      </c>
      <c r="AB80">
        <v>166672.66</v>
      </c>
      <c r="AC80">
        <v>89777.72</v>
      </c>
      <c r="AE80">
        <v>23365</v>
      </c>
      <c r="AG80" s="73">
        <f t="shared" si="13"/>
        <v>866942.7</v>
      </c>
      <c r="AH80" s="77">
        <f t="shared" si="14"/>
        <v>-480163.07</v>
      </c>
      <c r="AI80" s="21">
        <f t="shared" si="15"/>
        <v>1347105.77</v>
      </c>
      <c r="AJ80" s="22">
        <f t="shared" si="17"/>
        <v>870436.33000000007</v>
      </c>
      <c r="AK80" s="16">
        <f t="shared" si="16"/>
        <v>828434.38</v>
      </c>
      <c r="AL80" s="26">
        <f t="shared" si="12"/>
        <v>42001.95000000007</v>
      </c>
    </row>
    <row r="81" spans="1:38" x14ac:dyDescent="0.25">
      <c r="A81" s="1" t="s">
        <v>442</v>
      </c>
      <c r="B81" s="1" t="s">
        <v>443</v>
      </c>
      <c r="C81" s="65">
        <v>1142</v>
      </c>
      <c r="D81" s="65" t="s">
        <v>1078</v>
      </c>
      <c r="E81" t="s">
        <v>2987</v>
      </c>
      <c r="F81" s="301">
        <v>325966.38</v>
      </c>
      <c r="G81" s="301">
        <v>0</v>
      </c>
      <c r="H81" s="301">
        <v>8345.76</v>
      </c>
      <c r="J81">
        <v>1879023.36</v>
      </c>
      <c r="K81">
        <v>162658.87</v>
      </c>
      <c r="R81">
        <v>3159683.49</v>
      </c>
      <c r="T81" s="301">
        <v>319788.51</v>
      </c>
      <c r="W81" s="301">
        <v>371449.64</v>
      </c>
      <c r="Y81">
        <v>440755.64</v>
      </c>
      <c r="Z81">
        <v>868</v>
      </c>
      <c r="AB81">
        <v>33969.25</v>
      </c>
      <c r="AC81">
        <v>919898.03</v>
      </c>
      <c r="AG81" s="73">
        <f t="shared" si="13"/>
        <v>334312.14</v>
      </c>
      <c r="AH81" s="77">
        <f t="shared" si="14"/>
        <v>0</v>
      </c>
      <c r="AI81" s="21">
        <f t="shared" si="15"/>
        <v>334312.14</v>
      </c>
      <c r="AJ81" s="22">
        <f t="shared" si="17"/>
        <v>691238.15</v>
      </c>
      <c r="AK81" s="16">
        <f t="shared" si="16"/>
        <v>1395490.92</v>
      </c>
      <c r="AL81" s="26">
        <f t="shared" si="12"/>
        <v>-704252.7699999999</v>
      </c>
    </row>
    <row r="82" spans="1:38" x14ac:dyDescent="0.25">
      <c r="A82" s="1" t="s">
        <v>442</v>
      </c>
      <c r="B82" s="1" t="s">
        <v>443</v>
      </c>
      <c r="C82" s="65">
        <v>1176</v>
      </c>
      <c r="D82" s="65" t="s">
        <v>1079</v>
      </c>
      <c r="E82" t="s">
        <v>2988</v>
      </c>
      <c r="F82" s="301">
        <v>1012133.18</v>
      </c>
      <c r="G82" s="301">
        <v>39000</v>
      </c>
      <c r="H82" s="301">
        <v>14899.37</v>
      </c>
      <c r="J82">
        <v>2624077.0099999998</v>
      </c>
      <c r="K82">
        <v>99317.7</v>
      </c>
      <c r="O82" s="301">
        <v>1385</v>
      </c>
      <c r="R82">
        <v>1780357.41</v>
      </c>
      <c r="S82">
        <v>1891769.64</v>
      </c>
      <c r="T82" s="301">
        <v>613882.54</v>
      </c>
      <c r="W82" s="301">
        <v>129170.64</v>
      </c>
      <c r="Y82">
        <v>246311.64</v>
      </c>
      <c r="Z82">
        <v>2612</v>
      </c>
      <c r="AB82">
        <v>115558.2</v>
      </c>
      <c r="AC82">
        <v>233391.1</v>
      </c>
      <c r="AG82" s="73">
        <f t="shared" si="13"/>
        <v>1066032.5500000003</v>
      </c>
      <c r="AH82" s="77">
        <f t="shared" si="14"/>
        <v>1385</v>
      </c>
      <c r="AI82" s="21">
        <f t="shared" si="15"/>
        <v>1064647.5500000003</v>
      </c>
      <c r="AJ82" s="22">
        <f t="shared" si="17"/>
        <v>743053.18</v>
      </c>
      <c r="AK82" s="16">
        <f t="shared" si="16"/>
        <v>597872.94000000006</v>
      </c>
      <c r="AL82" s="26">
        <f t="shared" si="12"/>
        <v>145180.24</v>
      </c>
    </row>
    <row r="83" spans="1:38" x14ac:dyDescent="0.25">
      <c r="A83" s="1" t="s">
        <v>442</v>
      </c>
      <c r="B83" s="1" t="s">
        <v>443</v>
      </c>
      <c r="C83" s="65">
        <v>2332</v>
      </c>
      <c r="D83" s="65" t="s">
        <v>1080</v>
      </c>
      <c r="E83" t="s">
        <v>2993</v>
      </c>
      <c r="F83" s="301">
        <v>524292.32999999996</v>
      </c>
      <c r="G83" s="301">
        <v>0</v>
      </c>
      <c r="H83" s="301">
        <v>13811.54</v>
      </c>
      <c r="J83">
        <v>779475.89</v>
      </c>
      <c r="K83">
        <v>1561512.39</v>
      </c>
      <c r="O83" s="301">
        <v>0</v>
      </c>
      <c r="Q83">
        <v>-541668.11</v>
      </c>
      <c r="R83">
        <v>1428073.88</v>
      </c>
      <c r="S83">
        <v>1861215.28</v>
      </c>
      <c r="T83" s="301">
        <v>538823.64</v>
      </c>
      <c r="W83" s="301">
        <v>413154</v>
      </c>
      <c r="Y83">
        <v>551330</v>
      </c>
      <c r="Z83">
        <v>1016</v>
      </c>
      <c r="AB83">
        <v>106108.9</v>
      </c>
      <c r="AC83">
        <v>79325.850000000006</v>
      </c>
      <c r="AG83" s="73">
        <f t="shared" si="13"/>
        <v>538103.87</v>
      </c>
      <c r="AH83" s="77">
        <f t="shared" si="14"/>
        <v>0</v>
      </c>
      <c r="AI83" s="21">
        <f t="shared" si="15"/>
        <v>538103.87</v>
      </c>
      <c r="AJ83" s="22">
        <f t="shared" si="17"/>
        <v>951977.64</v>
      </c>
      <c r="AK83" s="16">
        <f t="shared" si="16"/>
        <v>737780.75</v>
      </c>
      <c r="AL83" s="26">
        <f t="shared" si="12"/>
        <v>214196.89</v>
      </c>
    </row>
    <row r="84" spans="1:38" x14ac:dyDescent="0.25">
      <c r="A84" s="1" t="s">
        <v>442</v>
      </c>
      <c r="B84" s="1" t="s">
        <v>443</v>
      </c>
      <c r="C84" s="65">
        <v>2410</v>
      </c>
      <c r="D84" s="65" t="s">
        <v>1081</v>
      </c>
      <c r="E84" t="s">
        <v>2994</v>
      </c>
      <c r="F84" s="301">
        <v>355694.89</v>
      </c>
      <c r="G84" s="301">
        <v>0</v>
      </c>
      <c r="H84" s="301">
        <v>3863.98</v>
      </c>
      <c r="J84">
        <v>294253.21999999997</v>
      </c>
      <c r="K84">
        <v>1479111.96</v>
      </c>
      <c r="O84" s="301">
        <v>0</v>
      </c>
      <c r="R84">
        <v>2017497</v>
      </c>
      <c r="T84" s="301">
        <v>537748.13</v>
      </c>
      <c r="W84" s="301">
        <v>700933</v>
      </c>
      <c r="Y84">
        <v>834487</v>
      </c>
      <c r="AB84">
        <v>71813.61</v>
      </c>
      <c r="AC84">
        <v>73952.92</v>
      </c>
      <c r="AG84" s="73">
        <f t="shared" si="13"/>
        <v>359558.87</v>
      </c>
      <c r="AH84" s="77">
        <f t="shared" si="14"/>
        <v>0</v>
      </c>
      <c r="AI84" s="21">
        <f t="shared" si="15"/>
        <v>359558.87</v>
      </c>
      <c r="AJ84" s="22">
        <f t="shared" si="17"/>
        <v>1238681.1299999999</v>
      </c>
      <c r="AK84" s="16">
        <f t="shared" si="16"/>
        <v>980253.53</v>
      </c>
      <c r="AL84" s="26">
        <f>AJ84-AK84</f>
        <v>258427.59999999986</v>
      </c>
    </row>
    <row r="85" spans="1:38" s="240" customFormat="1" x14ac:dyDescent="0.25">
      <c r="A85" s="240" t="s">
        <v>442</v>
      </c>
      <c r="B85" s="240" t="s">
        <v>443</v>
      </c>
      <c r="C85" s="241">
        <v>3521</v>
      </c>
      <c r="D85" s="241" t="s">
        <v>1082</v>
      </c>
      <c r="E85" t="s">
        <v>2995</v>
      </c>
      <c r="F85" s="301">
        <v>591774.96</v>
      </c>
      <c r="G85" s="301">
        <v>0</v>
      </c>
      <c r="H85" s="301">
        <v>18867.580000000002</v>
      </c>
      <c r="I85" s="301"/>
      <c r="J85">
        <v>2538904.62</v>
      </c>
      <c r="K85">
        <v>2080225.04</v>
      </c>
      <c r="L85" s="301"/>
      <c r="M85" s="301"/>
      <c r="N85" s="301"/>
      <c r="O85" s="301">
        <v>1895.76</v>
      </c>
      <c r="P85"/>
      <c r="Q85"/>
      <c r="R85">
        <v>1168272.1200000001</v>
      </c>
      <c r="S85">
        <v>4000000</v>
      </c>
      <c r="T85" s="301">
        <v>678076.29</v>
      </c>
      <c r="U85" s="301"/>
      <c r="V85" s="301"/>
      <c r="W85" s="301">
        <v>490475.28</v>
      </c>
      <c r="X85" s="301"/>
      <c r="Y85">
        <v>620759.28</v>
      </c>
      <c r="Z85">
        <v>3060</v>
      </c>
      <c r="AA85"/>
      <c r="AB85">
        <v>123977.68</v>
      </c>
      <c r="AC85">
        <v>293134.18</v>
      </c>
      <c r="AD85"/>
      <c r="AE85"/>
      <c r="AF85"/>
      <c r="AG85" s="73">
        <f t="shared" si="13"/>
        <v>610642.53999999992</v>
      </c>
      <c r="AH85" s="77">
        <f t="shared" si="14"/>
        <v>1895.76</v>
      </c>
      <c r="AI85" s="21">
        <f t="shared" si="15"/>
        <v>608746.77999999991</v>
      </c>
      <c r="AJ85" s="22">
        <f t="shared" si="17"/>
        <v>1168551.57</v>
      </c>
      <c r="AK85" s="16">
        <f t="shared" si="16"/>
        <v>1040931.1399999999</v>
      </c>
      <c r="AL85" s="26">
        <f t="shared" ref="AL85:AL86" si="18">AJ85-AK85</f>
        <v>127620.43000000017</v>
      </c>
    </row>
    <row r="86" spans="1:38" x14ac:dyDescent="0.25">
      <c r="AG86" s="73">
        <f t="shared" si="13"/>
        <v>0</v>
      </c>
      <c r="AH86" s="77">
        <f t="shared" si="14"/>
        <v>0</v>
      </c>
      <c r="AI86" s="21">
        <f t="shared" si="15"/>
        <v>0</v>
      </c>
      <c r="AJ86" s="22">
        <f t="shared" si="17"/>
        <v>0</v>
      </c>
      <c r="AK86" s="16">
        <f t="shared" si="16"/>
        <v>0</v>
      </c>
      <c r="AL86" s="26">
        <f t="shared" si="18"/>
        <v>0</v>
      </c>
    </row>
    <row r="87" spans="1:38" x14ac:dyDescent="0.25">
      <c r="AG87" s="42"/>
      <c r="AH87" s="29"/>
      <c r="AI87" s="26"/>
      <c r="AJ87" s="24"/>
      <c r="AK87" s="23"/>
    </row>
    <row r="88" spans="1:38" x14ac:dyDescent="0.25">
      <c r="AG88" s="42"/>
      <c r="AH88" s="29"/>
      <c r="AI88" s="26"/>
      <c r="AJ88" s="24"/>
      <c r="AK88" s="23"/>
    </row>
    <row r="89" spans="1:38" x14ac:dyDescent="0.25">
      <c r="AG89" s="42"/>
      <c r="AH89" s="29"/>
      <c r="AI89" s="26"/>
      <c r="AJ89" s="24"/>
      <c r="AK89" s="23"/>
    </row>
    <row r="90" spans="1:38" x14ac:dyDescent="0.25">
      <c r="AG90" s="42"/>
      <c r="AH90" s="29"/>
      <c r="AI90" s="26"/>
      <c r="AJ90" s="24"/>
      <c r="AK90" s="23"/>
    </row>
    <row r="91" spans="1:38" x14ac:dyDescent="0.25">
      <c r="AG91" s="42"/>
      <c r="AH91" s="29"/>
      <c r="AI91" s="26"/>
      <c r="AJ91" s="24"/>
      <c r="AK91" s="23"/>
    </row>
    <row r="92" spans="1:38" x14ac:dyDescent="0.25">
      <c r="AG92" s="42"/>
      <c r="AH92" s="29"/>
      <c r="AI92" s="26"/>
      <c r="AJ92" s="24"/>
      <c r="AK92" s="23"/>
    </row>
    <row r="93" spans="1:38" x14ac:dyDescent="0.25">
      <c r="AG93" s="42"/>
      <c r="AH93" s="29"/>
      <c r="AI93" s="26"/>
      <c r="AJ93" s="24"/>
      <c r="AK93" s="23"/>
    </row>
    <row r="94" spans="1:38" x14ac:dyDescent="0.25">
      <c r="AG94" s="42"/>
      <c r="AH94" s="29"/>
      <c r="AI94" s="26"/>
      <c r="AJ94" s="24"/>
      <c r="AK94" s="23"/>
    </row>
    <row r="95" spans="1:38" x14ac:dyDescent="0.25">
      <c r="AG95" s="42"/>
      <c r="AH95" s="29"/>
      <c r="AI95" s="26"/>
      <c r="AJ95" s="24"/>
      <c r="AK95" s="23"/>
    </row>
    <row r="96" spans="1:38" x14ac:dyDescent="0.25">
      <c r="AG96" s="42"/>
      <c r="AH96" s="29"/>
      <c r="AI96" s="26"/>
      <c r="AJ96" s="24"/>
      <c r="AK96" s="23"/>
    </row>
    <row r="97" spans="33:37" x14ac:dyDescent="0.25">
      <c r="AG97" s="42"/>
      <c r="AH97" s="29"/>
      <c r="AI97" s="26"/>
      <c r="AJ97" s="24"/>
      <c r="AK97" s="23"/>
    </row>
    <row r="98" spans="33:37" x14ac:dyDescent="0.25">
      <c r="AG98" s="42"/>
      <c r="AH98" s="29"/>
      <c r="AI98" s="26"/>
      <c r="AJ98" s="24"/>
      <c r="AK98" s="23"/>
    </row>
    <row r="99" spans="33:37" x14ac:dyDescent="0.25">
      <c r="AG99" s="42"/>
      <c r="AH99" s="29"/>
      <c r="AI99" s="26"/>
      <c r="AJ99" s="24"/>
      <c r="AK99" s="23"/>
    </row>
    <row r="100" spans="33:37" x14ac:dyDescent="0.25">
      <c r="AG100" s="42"/>
      <c r="AH100" s="29"/>
      <c r="AI100" s="26"/>
      <c r="AJ100" s="24"/>
      <c r="AK100" s="23"/>
    </row>
    <row r="101" spans="33:37" x14ac:dyDescent="0.25">
      <c r="AG101" s="42"/>
      <c r="AH101" s="29"/>
      <c r="AI101" s="26"/>
      <c r="AJ101" s="24"/>
      <c r="AK101" s="23"/>
    </row>
    <row r="102" spans="33:37" x14ac:dyDescent="0.25">
      <c r="AG102" s="42"/>
      <c r="AH102" s="29"/>
      <c r="AI102" s="26"/>
      <c r="AJ102" s="24"/>
      <c r="AK102" s="23"/>
    </row>
    <row r="103" spans="33:37" x14ac:dyDescent="0.25">
      <c r="AG103" s="42"/>
      <c r="AH103" s="29"/>
      <c r="AI103" s="26"/>
      <c r="AJ103" s="24"/>
      <c r="AK103" s="23"/>
    </row>
    <row r="104" spans="33:37" x14ac:dyDescent="0.25">
      <c r="AG104" s="42"/>
      <c r="AH104" s="29"/>
      <c r="AI104" s="26"/>
      <c r="AJ104" s="24"/>
      <c r="AK104" s="23"/>
    </row>
    <row r="105" spans="33:37" x14ac:dyDescent="0.25">
      <c r="AG105" s="42"/>
      <c r="AH105" s="29"/>
      <c r="AI105" s="26"/>
      <c r="AJ105" s="24"/>
      <c r="AK105" s="23"/>
    </row>
    <row r="106" spans="33:37" x14ac:dyDescent="0.25">
      <c r="AG106" s="42"/>
      <c r="AH106" s="29"/>
      <c r="AI106" s="26"/>
      <c r="AJ106" s="24"/>
      <c r="AK106" s="23"/>
    </row>
    <row r="107" spans="33:37" x14ac:dyDescent="0.25">
      <c r="AG107" s="42"/>
      <c r="AH107" s="29"/>
      <c r="AI107" s="26"/>
      <c r="AJ107" s="24"/>
      <c r="AK107" s="23"/>
    </row>
    <row r="108" spans="33:37" x14ac:dyDescent="0.25">
      <c r="AG108" s="42"/>
      <c r="AH108" s="29"/>
      <c r="AI108" s="26"/>
      <c r="AJ108" s="24"/>
      <c r="AK108" s="23"/>
    </row>
    <row r="109" spans="33:37" x14ac:dyDescent="0.25">
      <c r="AG109" s="42"/>
      <c r="AH109" s="29"/>
      <c r="AI109" s="26"/>
      <c r="AJ109" s="24"/>
      <c r="AK109" s="23"/>
    </row>
    <row r="110" spans="33:37" x14ac:dyDescent="0.25">
      <c r="AG110" s="42"/>
      <c r="AH110" s="29"/>
      <c r="AI110" s="26"/>
      <c r="AJ110" s="24"/>
      <c r="AK110" s="23"/>
    </row>
    <row r="111" spans="33:37" x14ac:dyDescent="0.25">
      <c r="AG111" s="42"/>
      <c r="AH111" s="29"/>
      <c r="AI111" s="26"/>
      <c r="AJ111" s="24"/>
      <c r="AK111" s="23"/>
    </row>
    <row r="112" spans="33:37" x14ac:dyDescent="0.25">
      <c r="AG112" s="42"/>
      <c r="AH112" s="29"/>
      <c r="AI112" s="26"/>
      <c r="AJ112" s="24"/>
      <c r="AK112" s="23"/>
    </row>
    <row r="113" spans="33:37" x14ac:dyDescent="0.25">
      <c r="AG113" s="42"/>
      <c r="AH113" s="29"/>
      <c r="AI113" s="26"/>
      <c r="AJ113" s="24"/>
      <c r="AK113" s="23"/>
    </row>
    <row r="114" spans="33:37" x14ac:dyDescent="0.25">
      <c r="AG114" s="42"/>
      <c r="AH114" s="29"/>
      <c r="AI114" s="26"/>
      <c r="AJ114" s="24"/>
      <c r="AK114" s="23"/>
    </row>
    <row r="115" spans="33:37" x14ac:dyDescent="0.25">
      <c r="AG115" s="42"/>
      <c r="AH115" s="29"/>
      <c r="AI115" s="26"/>
      <c r="AJ115" s="24"/>
      <c r="AK115" s="23"/>
    </row>
    <row r="116" spans="33:37" x14ac:dyDescent="0.25">
      <c r="AG116" s="42"/>
      <c r="AH116" s="29"/>
      <c r="AI116" s="26"/>
      <c r="AJ116" s="24"/>
      <c r="AK116" s="23"/>
    </row>
    <row r="117" spans="33:37" x14ac:dyDescent="0.25">
      <c r="AG117" s="42"/>
      <c r="AH117" s="29"/>
      <c r="AI117" s="26"/>
      <c r="AJ117" s="24"/>
      <c r="AK117" s="23"/>
    </row>
    <row r="118" spans="33:37" x14ac:dyDescent="0.25">
      <c r="AG118" s="42"/>
      <c r="AH118" s="29"/>
      <c r="AI118" s="26"/>
      <c r="AJ118" s="24"/>
      <c r="AK118" s="23"/>
    </row>
    <row r="119" spans="33:37" x14ac:dyDescent="0.25">
      <c r="AG119" s="42"/>
      <c r="AH119" s="29"/>
      <c r="AI119" s="26"/>
      <c r="AJ119" s="24"/>
      <c r="AK119" s="23"/>
    </row>
    <row r="120" spans="33:37" x14ac:dyDescent="0.25">
      <c r="AG120" s="42"/>
      <c r="AH120" s="29"/>
      <c r="AI120" s="26"/>
      <c r="AJ120" s="24"/>
      <c r="AK120" s="23"/>
    </row>
    <row r="121" spans="33:37" x14ac:dyDescent="0.25">
      <c r="AG121" s="42"/>
      <c r="AH121" s="29"/>
      <c r="AI121" s="26"/>
      <c r="AJ121" s="24"/>
      <c r="AK121" s="23"/>
    </row>
    <row r="122" spans="33:37" x14ac:dyDescent="0.25">
      <c r="AG122" s="42"/>
      <c r="AH122" s="29"/>
      <c r="AI122" s="26"/>
      <c r="AJ122" s="24"/>
      <c r="AK122" s="23"/>
    </row>
    <row r="123" spans="33:37" x14ac:dyDescent="0.25">
      <c r="AG123" s="42"/>
      <c r="AH123" s="29"/>
      <c r="AI123" s="26"/>
      <c r="AJ123" s="24"/>
      <c r="AK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opLeftCell="B1" zoomScale="70" zoomScaleNormal="70" workbookViewId="0">
      <selection sqref="A1:AB1048576"/>
    </sheetView>
  </sheetViews>
  <sheetFormatPr defaultRowHeight="13.8" x14ac:dyDescent="0.25"/>
  <cols>
    <col min="1" max="1" width="38.5" bestFit="1" customWidth="1"/>
  </cols>
  <sheetData>
    <row r="1" spans="1:28" x14ac:dyDescent="0.25">
      <c r="A1" t="s">
        <v>2444</v>
      </c>
      <c r="B1" t="s">
        <v>2445</v>
      </c>
      <c r="C1" t="s">
        <v>2446</v>
      </c>
      <c r="D1" t="s">
        <v>2447</v>
      </c>
      <c r="E1" t="s">
        <v>2449</v>
      </c>
      <c r="F1" t="s">
        <v>2450</v>
      </c>
      <c r="G1" t="s">
        <v>2452</v>
      </c>
      <c r="H1" t="s">
        <v>2453</v>
      </c>
      <c r="I1" t="s">
        <v>2454</v>
      </c>
      <c r="J1" t="s">
        <v>2455</v>
      </c>
      <c r="K1" t="s">
        <v>2588</v>
      </c>
      <c r="L1" t="s">
        <v>2457</v>
      </c>
      <c r="M1" t="s">
        <v>2458</v>
      </c>
      <c r="N1" t="s">
        <v>2459</v>
      </c>
      <c r="O1" t="s">
        <v>2460</v>
      </c>
      <c r="P1" t="s">
        <v>2461</v>
      </c>
      <c r="Q1" t="s">
        <v>2462</v>
      </c>
      <c r="R1" t="s">
        <v>2463</v>
      </c>
      <c r="S1" t="s">
        <v>2808</v>
      </c>
      <c r="T1" t="s">
        <v>2464</v>
      </c>
      <c r="U1" t="s">
        <v>2465</v>
      </c>
      <c r="V1" t="s">
        <v>2466</v>
      </c>
      <c r="W1" t="s">
        <v>2467</v>
      </c>
      <c r="X1" t="s">
        <v>2468</v>
      </c>
      <c r="Y1" t="s">
        <v>2469</v>
      </c>
      <c r="Z1" t="s">
        <v>2470</v>
      </c>
      <c r="AA1" t="s">
        <v>2589</v>
      </c>
      <c r="AB1" t="s">
        <v>2471</v>
      </c>
    </row>
    <row r="2" spans="1:28" x14ac:dyDescent="0.25">
      <c r="A2" t="s">
        <v>2472</v>
      </c>
      <c r="B2" t="s">
        <v>2473</v>
      </c>
      <c r="C2" t="s">
        <v>2474</v>
      </c>
      <c r="D2" t="s">
        <v>2475</v>
      </c>
      <c r="E2" t="s">
        <v>2477</v>
      </c>
      <c r="F2" t="s">
        <v>2478</v>
      </c>
      <c r="G2" t="s">
        <v>2480</v>
      </c>
      <c r="H2" t="s">
        <v>2481</v>
      </c>
      <c r="I2" t="s">
        <v>2482</v>
      </c>
      <c r="J2" t="s">
        <v>2483</v>
      </c>
      <c r="K2" t="s">
        <v>2593</v>
      </c>
      <c r="L2" t="s">
        <v>2485</v>
      </c>
      <c r="M2" t="s">
        <v>2486</v>
      </c>
      <c r="N2" t="s">
        <v>2487</v>
      </c>
      <c r="O2" t="s">
        <v>2488</v>
      </c>
      <c r="P2" t="s">
        <v>2489</v>
      </c>
      <c r="Q2" t="s">
        <v>2490</v>
      </c>
      <c r="R2" t="s">
        <v>2491</v>
      </c>
      <c r="S2" t="s">
        <v>2809</v>
      </c>
      <c r="T2" t="s">
        <v>2492</v>
      </c>
      <c r="U2" t="s">
        <v>2493</v>
      </c>
      <c r="V2" t="s">
        <v>2494</v>
      </c>
      <c r="W2" t="s">
        <v>2495</v>
      </c>
      <c r="X2" t="s">
        <v>2496</v>
      </c>
      <c r="Y2" t="s">
        <v>2497</v>
      </c>
      <c r="Z2" t="s">
        <v>2498</v>
      </c>
      <c r="AA2" t="s">
        <v>2594</v>
      </c>
      <c r="AB2" t="s">
        <v>2499</v>
      </c>
    </row>
    <row r="3" spans="1:28" x14ac:dyDescent="0.25">
      <c r="A3" t="s">
        <v>2500</v>
      </c>
      <c r="B3">
        <v>110902713.65000001</v>
      </c>
      <c r="C3">
        <v>2063783.72</v>
      </c>
      <c r="D3">
        <v>17231516.809999999</v>
      </c>
      <c r="E3">
        <v>80153548.599999994</v>
      </c>
      <c r="F3">
        <v>28295574.41</v>
      </c>
      <c r="G3">
        <v>198458.41</v>
      </c>
      <c r="H3">
        <v>0</v>
      </c>
      <c r="I3">
        <v>1107</v>
      </c>
      <c r="J3">
        <v>2044469.08</v>
      </c>
      <c r="K3">
        <v>-200</v>
      </c>
      <c r="L3">
        <v>-6929665.5499999998</v>
      </c>
      <c r="M3">
        <v>-78737301.489999995</v>
      </c>
      <c r="N3">
        <v>301609025.63999999</v>
      </c>
      <c r="O3">
        <v>9.26</v>
      </c>
      <c r="P3">
        <v>114341928.45</v>
      </c>
      <c r="Q3">
        <v>6222000.8300000001</v>
      </c>
      <c r="R3">
        <v>9003.64</v>
      </c>
      <c r="S3">
        <v>3050</v>
      </c>
      <c r="T3">
        <v>118721255.87</v>
      </c>
      <c r="U3">
        <v>18034442.920000002</v>
      </c>
      <c r="V3">
        <v>152712049.88999999</v>
      </c>
      <c r="W3">
        <v>72142</v>
      </c>
      <c r="X3">
        <v>23568</v>
      </c>
      <c r="Y3">
        <v>55169931.439999998</v>
      </c>
      <c r="Z3">
        <v>8166137.96</v>
      </c>
      <c r="AA3">
        <v>13555103.5</v>
      </c>
      <c r="AB3">
        <v>111661.14</v>
      </c>
    </row>
    <row r="4" spans="1:28" x14ac:dyDescent="0.25">
      <c r="A4" t="s">
        <v>3346</v>
      </c>
      <c r="B4">
        <v>399763.14</v>
      </c>
      <c r="E4">
        <v>2595902.38</v>
      </c>
      <c r="F4">
        <v>149595.39000000001</v>
      </c>
      <c r="M4">
        <v>1319697.55</v>
      </c>
      <c r="N4">
        <v>1532600</v>
      </c>
      <c r="T4">
        <v>699357</v>
      </c>
      <c r="U4">
        <v>1123308.6000000001</v>
      </c>
      <c r="V4">
        <v>869637</v>
      </c>
      <c r="Y4">
        <v>40498.6</v>
      </c>
      <c r="Z4">
        <v>81366.64</v>
      </c>
      <c r="AA4">
        <v>1363375</v>
      </c>
    </row>
    <row r="5" spans="1:28" x14ac:dyDescent="0.25">
      <c r="A5" t="s">
        <v>3347</v>
      </c>
      <c r="B5">
        <v>152403.63</v>
      </c>
      <c r="D5">
        <v>2610</v>
      </c>
      <c r="E5">
        <v>2195302.92</v>
      </c>
      <c r="F5">
        <v>153496.44</v>
      </c>
      <c r="G5">
        <v>0</v>
      </c>
      <c r="M5">
        <v>592662.80000000005</v>
      </c>
      <c r="N5">
        <v>1850000</v>
      </c>
      <c r="T5">
        <v>1112050.6000000001</v>
      </c>
      <c r="U5">
        <v>236624.58</v>
      </c>
      <c r="V5">
        <v>1187160.6000000001</v>
      </c>
      <c r="Y5">
        <v>34451.07</v>
      </c>
      <c r="Z5">
        <v>57913.32</v>
      </c>
      <c r="AA5">
        <v>1074000</v>
      </c>
    </row>
    <row r="6" spans="1:28" x14ac:dyDescent="0.25">
      <c r="A6" t="s">
        <v>3348</v>
      </c>
      <c r="B6">
        <v>262912.09000000003</v>
      </c>
      <c r="D6">
        <v>60103</v>
      </c>
      <c r="E6">
        <v>6382.16</v>
      </c>
      <c r="F6">
        <v>52</v>
      </c>
      <c r="G6">
        <v>3853</v>
      </c>
      <c r="H6">
        <v>0</v>
      </c>
      <c r="M6">
        <v>-1053994.58</v>
      </c>
      <c r="N6">
        <v>1236758.5</v>
      </c>
      <c r="T6">
        <v>760252</v>
      </c>
      <c r="U6">
        <v>1518743.18</v>
      </c>
      <c r="V6">
        <v>874762</v>
      </c>
      <c r="Y6">
        <v>59139.18</v>
      </c>
      <c r="Z6">
        <v>27561.67</v>
      </c>
      <c r="AA6">
        <v>1555300</v>
      </c>
    </row>
    <row r="7" spans="1:28" x14ac:dyDescent="0.25">
      <c r="A7" t="s">
        <v>3349</v>
      </c>
      <c r="B7">
        <v>157497.95000000001</v>
      </c>
      <c r="E7">
        <v>1621652.43</v>
      </c>
      <c r="F7">
        <v>9</v>
      </c>
      <c r="G7">
        <v>-28800</v>
      </c>
      <c r="M7">
        <v>495724.7</v>
      </c>
      <c r="N7">
        <v>1223648</v>
      </c>
      <c r="S7">
        <v>3050</v>
      </c>
      <c r="T7">
        <v>477008</v>
      </c>
      <c r="U7">
        <v>1039617.69</v>
      </c>
      <c r="V7">
        <v>661908</v>
      </c>
      <c r="Y7">
        <v>53197.69</v>
      </c>
      <c r="Z7">
        <v>37933.32</v>
      </c>
      <c r="AA7">
        <v>2634443.5</v>
      </c>
      <c r="AB7">
        <v>3050</v>
      </c>
    </row>
    <row r="8" spans="1:28" x14ac:dyDescent="0.25">
      <c r="A8" t="s">
        <v>3350</v>
      </c>
      <c r="B8">
        <v>947443.62</v>
      </c>
      <c r="E8">
        <v>449366.1</v>
      </c>
      <c r="F8">
        <v>30</v>
      </c>
      <c r="M8">
        <v>-1233722.04</v>
      </c>
      <c r="N8">
        <v>1790913.12</v>
      </c>
      <c r="T8">
        <v>881310</v>
      </c>
      <c r="U8">
        <v>2462039.66</v>
      </c>
      <c r="V8">
        <v>1227925</v>
      </c>
      <c r="W8">
        <v>4240</v>
      </c>
      <c r="Y8">
        <v>32562.66</v>
      </c>
      <c r="Z8">
        <v>36573.360000000001</v>
      </c>
      <c r="AA8">
        <v>4253625</v>
      </c>
    </row>
    <row r="9" spans="1:28" x14ac:dyDescent="0.25">
      <c r="A9" t="s">
        <v>3351</v>
      </c>
      <c r="B9">
        <v>43350.94</v>
      </c>
      <c r="D9">
        <v>1100</v>
      </c>
      <c r="E9">
        <v>834527.17</v>
      </c>
      <c r="F9">
        <v>863.86</v>
      </c>
      <c r="M9">
        <v>-499689.97</v>
      </c>
      <c r="N9">
        <v>1385124.66</v>
      </c>
      <c r="T9">
        <v>1112998</v>
      </c>
      <c r="U9">
        <v>343611</v>
      </c>
      <c r="V9">
        <v>1160498</v>
      </c>
      <c r="Y9">
        <v>19291</v>
      </c>
      <c r="Z9">
        <v>39312.720000000001</v>
      </c>
      <c r="AA9">
        <v>847500</v>
      </c>
    </row>
    <row r="10" spans="1:28" x14ac:dyDescent="0.25">
      <c r="A10" t="s">
        <v>3352</v>
      </c>
      <c r="B10">
        <v>305301.83</v>
      </c>
      <c r="D10">
        <v>7820</v>
      </c>
      <c r="E10">
        <v>2</v>
      </c>
      <c r="F10">
        <v>28</v>
      </c>
      <c r="G10">
        <v>15400</v>
      </c>
      <c r="M10">
        <v>-1025047.23</v>
      </c>
      <c r="N10">
        <v>1199644.94</v>
      </c>
      <c r="R10">
        <v>18.12</v>
      </c>
      <c r="T10">
        <v>446838</v>
      </c>
      <c r="U10">
        <v>677170</v>
      </c>
      <c r="V10">
        <v>608313</v>
      </c>
      <c r="Y10">
        <v>69959</v>
      </c>
      <c r="AA10">
        <v>685000</v>
      </c>
    </row>
    <row r="11" spans="1:28" x14ac:dyDescent="0.25">
      <c r="A11" t="s">
        <v>3353</v>
      </c>
      <c r="B11">
        <v>14100.71</v>
      </c>
      <c r="D11">
        <v>49044</v>
      </c>
      <c r="F11">
        <v>-142.9</v>
      </c>
      <c r="G11">
        <v>8423</v>
      </c>
      <c r="M11">
        <v>-999408.31</v>
      </c>
      <c r="N11">
        <v>1067330</v>
      </c>
      <c r="T11">
        <v>476328</v>
      </c>
      <c r="U11">
        <v>318155.59000000003</v>
      </c>
      <c r="V11">
        <v>596728</v>
      </c>
      <c r="W11">
        <v>1720</v>
      </c>
      <c r="Y11">
        <v>24489.59</v>
      </c>
      <c r="Z11">
        <v>1088.8800000000001</v>
      </c>
      <c r="AA11">
        <v>957000</v>
      </c>
    </row>
    <row r="22" spans="1:28" x14ac:dyDescent="0.25">
      <c r="A22" t="s">
        <v>3019</v>
      </c>
      <c r="B22">
        <v>834383.88</v>
      </c>
      <c r="C22">
        <v>43637.79</v>
      </c>
      <c r="D22">
        <v>444515.79</v>
      </c>
      <c r="E22">
        <v>200943.65</v>
      </c>
      <c r="F22">
        <v>223361.91</v>
      </c>
      <c r="J22">
        <v>-5419</v>
      </c>
      <c r="M22">
        <v>1561979.88</v>
      </c>
      <c r="P22">
        <v>560186.68000000005</v>
      </c>
      <c r="R22">
        <v>52.67</v>
      </c>
      <c r="T22">
        <v>941233.8</v>
      </c>
      <c r="U22">
        <v>28300</v>
      </c>
      <c r="V22">
        <v>1103316.8</v>
      </c>
      <c r="Y22">
        <v>103459.03</v>
      </c>
      <c r="Z22">
        <v>59915.18</v>
      </c>
    </row>
    <row r="23" spans="1:28" x14ac:dyDescent="0.25">
      <c r="A23" t="s">
        <v>3020</v>
      </c>
      <c r="B23">
        <v>627197.86</v>
      </c>
      <c r="C23">
        <v>13892.87</v>
      </c>
      <c r="D23">
        <v>157315.41</v>
      </c>
      <c r="E23">
        <v>158306.01999999999</v>
      </c>
      <c r="F23">
        <v>100593.09</v>
      </c>
      <c r="J23">
        <v>0</v>
      </c>
      <c r="M23">
        <v>-1549609</v>
      </c>
      <c r="N23">
        <v>2340148.79</v>
      </c>
      <c r="P23">
        <v>574063.85</v>
      </c>
      <c r="T23">
        <v>717316.9</v>
      </c>
      <c r="U23">
        <v>110600</v>
      </c>
      <c r="V23">
        <v>874778.9</v>
      </c>
      <c r="Y23">
        <v>155582.84</v>
      </c>
      <c r="Z23">
        <v>27828.55</v>
      </c>
    </row>
    <row r="24" spans="1:28" x14ac:dyDescent="0.25">
      <c r="A24" t="s">
        <v>3021</v>
      </c>
      <c r="B24">
        <v>1931107.37</v>
      </c>
      <c r="C24">
        <v>44994.82</v>
      </c>
      <c r="D24">
        <v>238200.41</v>
      </c>
      <c r="E24">
        <v>170092.87</v>
      </c>
      <c r="F24">
        <v>86290.16</v>
      </c>
      <c r="J24">
        <v>7101</v>
      </c>
      <c r="M24">
        <v>-718257.91</v>
      </c>
      <c r="N24">
        <v>2461151.44</v>
      </c>
      <c r="P24">
        <v>996970.69</v>
      </c>
      <c r="Q24">
        <v>357639.3</v>
      </c>
      <c r="R24">
        <v>34.340000000000003</v>
      </c>
      <c r="T24">
        <v>910966.3</v>
      </c>
      <c r="U24">
        <v>850</v>
      </c>
      <c r="V24">
        <v>1128541.3</v>
      </c>
      <c r="W24">
        <v>3000</v>
      </c>
      <c r="Y24">
        <v>261068.18</v>
      </c>
      <c r="Z24">
        <v>28660.05</v>
      </c>
    </row>
    <row r="25" spans="1:28" x14ac:dyDescent="0.25">
      <c r="A25" t="s">
        <v>3022</v>
      </c>
      <c r="B25">
        <v>826479.68</v>
      </c>
      <c r="C25">
        <v>42589.1</v>
      </c>
      <c r="D25">
        <v>117144.21</v>
      </c>
      <c r="E25">
        <v>187771.27</v>
      </c>
      <c r="F25">
        <v>326030.92</v>
      </c>
      <c r="J25">
        <v>0</v>
      </c>
      <c r="M25">
        <v>-411291.1</v>
      </c>
      <c r="N25">
        <v>1609968.11</v>
      </c>
      <c r="P25">
        <v>650609.55000000005</v>
      </c>
      <c r="Q25">
        <v>70420.039999999994</v>
      </c>
      <c r="R25">
        <v>11.61</v>
      </c>
      <c r="T25">
        <v>362315.2</v>
      </c>
      <c r="U25">
        <v>9000</v>
      </c>
      <c r="V25">
        <v>479541.24</v>
      </c>
      <c r="Y25">
        <v>123861.11</v>
      </c>
      <c r="Z25">
        <v>100760.88</v>
      </c>
    </row>
    <row r="26" spans="1:28" x14ac:dyDescent="0.25">
      <c r="A26" t="s">
        <v>3023</v>
      </c>
      <c r="B26">
        <v>400724.47</v>
      </c>
      <c r="C26">
        <v>5774.19</v>
      </c>
      <c r="D26">
        <v>115093.56</v>
      </c>
      <c r="E26">
        <v>184932.68</v>
      </c>
      <c r="F26">
        <v>99930.53</v>
      </c>
      <c r="J26">
        <v>1</v>
      </c>
      <c r="M26">
        <v>-978738.46</v>
      </c>
      <c r="N26">
        <v>1693812.25</v>
      </c>
      <c r="P26">
        <v>24045.21</v>
      </c>
      <c r="Q26">
        <v>6000</v>
      </c>
      <c r="T26">
        <v>482570</v>
      </c>
      <c r="U26">
        <v>316391.75</v>
      </c>
      <c r="V26">
        <v>563748</v>
      </c>
      <c r="Y26">
        <v>68167.350000000006</v>
      </c>
      <c r="Z26">
        <v>25648.47</v>
      </c>
    </row>
    <row r="27" spans="1:28" x14ac:dyDescent="0.25">
      <c r="A27" t="s">
        <v>3024</v>
      </c>
      <c r="B27">
        <v>949449.25</v>
      </c>
      <c r="C27">
        <v>32483.56</v>
      </c>
      <c r="D27">
        <v>139698.35</v>
      </c>
      <c r="E27">
        <v>270409.88</v>
      </c>
      <c r="F27">
        <v>171463.27</v>
      </c>
      <c r="J27">
        <v>119.5</v>
      </c>
      <c r="M27">
        <v>91091.8</v>
      </c>
      <c r="N27">
        <v>1247745.83</v>
      </c>
      <c r="P27">
        <v>748545.29</v>
      </c>
      <c r="R27">
        <v>28.09</v>
      </c>
      <c r="T27">
        <v>910040</v>
      </c>
      <c r="V27">
        <v>1047990</v>
      </c>
      <c r="Y27">
        <v>206284.83</v>
      </c>
      <c r="Z27">
        <v>51721.37</v>
      </c>
    </row>
    <row r="28" spans="1:28" x14ac:dyDescent="0.25">
      <c r="A28" t="s">
        <v>3025</v>
      </c>
      <c r="B28">
        <v>730876.34</v>
      </c>
      <c r="C28">
        <v>13578.18</v>
      </c>
      <c r="D28">
        <v>181166.88</v>
      </c>
      <c r="E28">
        <v>323463.84999999998</v>
      </c>
      <c r="F28">
        <v>449792.56</v>
      </c>
      <c r="J28">
        <v>0</v>
      </c>
      <c r="M28">
        <v>-210921.11</v>
      </c>
      <c r="N28">
        <v>1804121.26</v>
      </c>
      <c r="P28">
        <v>558305.4</v>
      </c>
      <c r="T28">
        <v>418036.5</v>
      </c>
      <c r="U28">
        <v>16600</v>
      </c>
      <c r="V28">
        <v>530729.5</v>
      </c>
      <c r="Y28">
        <v>143754.85999999999</v>
      </c>
      <c r="Z28">
        <v>131587.88</v>
      </c>
    </row>
    <row r="29" spans="1:28" x14ac:dyDescent="0.25">
      <c r="A29" t="s">
        <v>3026</v>
      </c>
      <c r="B29">
        <v>898078</v>
      </c>
      <c r="C29">
        <v>90076.38</v>
      </c>
      <c r="D29">
        <v>162542.9</v>
      </c>
      <c r="E29">
        <v>243434.33</v>
      </c>
      <c r="F29">
        <v>462876.61</v>
      </c>
      <c r="G29">
        <v>19400</v>
      </c>
      <c r="J29">
        <v>839.4</v>
      </c>
      <c r="M29">
        <v>267172.05</v>
      </c>
      <c r="N29">
        <v>1414760.08</v>
      </c>
      <c r="P29">
        <v>1055333.83</v>
      </c>
      <c r="R29">
        <v>761.6</v>
      </c>
      <c r="T29">
        <v>2431420</v>
      </c>
      <c r="V29">
        <v>2610294</v>
      </c>
      <c r="Y29">
        <v>482170.58</v>
      </c>
      <c r="Z29">
        <v>80804.160000000003</v>
      </c>
    </row>
    <row r="30" spans="1:28" x14ac:dyDescent="0.25">
      <c r="A30" t="s">
        <v>3027</v>
      </c>
      <c r="B30">
        <v>1594307</v>
      </c>
      <c r="C30">
        <v>0</v>
      </c>
      <c r="D30">
        <v>767806.97</v>
      </c>
      <c r="E30">
        <v>146862.9</v>
      </c>
      <c r="F30">
        <v>729693.64</v>
      </c>
      <c r="J30">
        <v>9286.44</v>
      </c>
      <c r="M30">
        <v>1546666.04</v>
      </c>
      <c r="N30">
        <v>1595887.05</v>
      </c>
      <c r="P30">
        <v>942532.83</v>
      </c>
      <c r="Q30">
        <v>333050</v>
      </c>
      <c r="T30">
        <v>1301650</v>
      </c>
      <c r="U30">
        <v>26020</v>
      </c>
      <c r="V30">
        <v>1528075</v>
      </c>
      <c r="Y30">
        <v>840948.95</v>
      </c>
      <c r="Z30">
        <v>89782.9</v>
      </c>
    </row>
    <row r="31" spans="1:28" x14ac:dyDescent="0.25">
      <c r="A31" t="s">
        <v>3028</v>
      </c>
      <c r="B31">
        <v>762675.33</v>
      </c>
      <c r="C31">
        <v>0</v>
      </c>
      <c r="D31">
        <v>593252.41</v>
      </c>
      <c r="E31">
        <v>86436.61</v>
      </c>
      <c r="F31">
        <v>157181.57</v>
      </c>
      <c r="J31">
        <v>4198.66</v>
      </c>
      <c r="M31">
        <v>-339926.78</v>
      </c>
      <c r="N31">
        <v>1789492.25</v>
      </c>
      <c r="P31">
        <v>520100.76</v>
      </c>
      <c r="R31">
        <v>41.78</v>
      </c>
      <c r="T31">
        <v>621903.30000000005</v>
      </c>
      <c r="U31">
        <v>14700</v>
      </c>
      <c r="V31">
        <v>741702.02</v>
      </c>
      <c r="Y31">
        <v>115068.19</v>
      </c>
      <c r="Z31">
        <v>39721.339999999997</v>
      </c>
    </row>
    <row r="32" spans="1:28" x14ac:dyDescent="0.25">
      <c r="A32" t="s">
        <v>3029</v>
      </c>
      <c r="B32">
        <v>989761.35</v>
      </c>
      <c r="C32">
        <v>90360.2</v>
      </c>
      <c r="D32">
        <v>179047.74</v>
      </c>
      <c r="E32">
        <v>36204.800000000003</v>
      </c>
      <c r="F32">
        <v>145738.70000000001</v>
      </c>
      <c r="G32">
        <v>11990</v>
      </c>
      <c r="J32">
        <v>-5331.15</v>
      </c>
      <c r="M32">
        <v>-1879342.57</v>
      </c>
      <c r="N32">
        <v>3102228.3</v>
      </c>
      <c r="P32">
        <v>660076.94999999995</v>
      </c>
      <c r="Q32">
        <v>47060</v>
      </c>
      <c r="R32">
        <v>383.18</v>
      </c>
      <c r="T32">
        <v>774040</v>
      </c>
      <c r="V32">
        <v>882769</v>
      </c>
      <c r="Y32">
        <v>226525.07</v>
      </c>
      <c r="Z32">
        <v>66668.460000000006</v>
      </c>
      <c r="AB32">
        <v>1559.39</v>
      </c>
    </row>
    <row r="33" spans="1:26" x14ac:dyDescent="0.25">
      <c r="A33" t="s">
        <v>3030</v>
      </c>
      <c r="B33">
        <v>860902.40000000002</v>
      </c>
      <c r="C33">
        <v>188613.82</v>
      </c>
      <c r="D33">
        <v>192698.34</v>
      </c>
      <c r="E33">
        <v>331483.92</v>
      </c>
      <c r="F33">
        <v>129569.03</v>
      </c>
      <c r="J33">
        <v>14047.5</v>
      </c>
      <c r="M33">
        <v>71574.09</v>
      </c>
      <c r="N33">
        <v>1484748</v>
      </c>
      <c r="P33">
        <v>805878.21</v>
      </c>
      <c r="R33">
        <v>107.95</v>
      </c>
      <c r="T33">
        <v>675135.4</v>
      </c>
      <c r="U33">
        <v>16444</v>
      </c>
      <c r="V33">
        <v>839739.4</v>
      </c>
      <c r="Y33">
        <v>307347.56</v>
      </c>
      <c r="Z33">
        <v>53951.68</v>
      </c>
    </row>
    <row r="34" spans="1:26" x14ac:dyDescent="0.25">
      <c r="A34" t="s">
        <v>3031</v>
      </c>
      <c r="B34">
        <v>1417049.77</v>
      </c>
      <c r="C34">
        <v>65150.81</v>
      </c>
      <c r="D34">
        <v>348161.37</v>
      </c>
      <c r="E34">
        <v>75488.160000000003</v>
      </c>
      <c r="F34">
        <v>172211.71</v>
      </c>
      <c r="J34">
        <v>15000</v>
      </c>
      <c r="M34">
        <v>-147043.13</v>
      </c>
      <c r="N34">
        <v>1924840.79</v>
      </c>
      <c r="P34">
        <v>722561.6</v>
      </c>
      <c r="R34">
        <v>235.33</v>
      </c>
      <c r="T34">
        <v>379791.7</v>
      </c>
      <c r="U34">
        <v>8000</v>
      </c>
      <c r="V34">
        <v>552051.69999999995</v>
      </c>
      <c r="Y34">
        <v>113762.48</v>
      </c>
      <c r="Z34">
        <v>48850.29</v>
      </c>
    </row>
    <row r="35" spans="1:26" x14ac:dyDescent="0.25">
      <c r="A35" t="s">
        <v>3032</v>
      </c>
      <c r="B35">
        <v>1862885.56</v>
      </c>
      <c r="C35">
        <v>184523.09</v>
      </c>
      <c r="D35">
        <v>189531.2</v>
      </c>
      <c r="E35">
        <v>181150.48</v>
      </c>
      <c r="F35">
        <v>316992.42</v>
      </c>
      <c r="M35">
        <v>1441238.46</v>
      </c>
      <c r="N35">
        <v>1101601.1100000001</v>
      </c>
      <c r="P35">
        <v>196529.39</v>
      </c>
      <c r="Q35">
        <v>469294</v>
      </c>
      <c r="R35">
        <v>992.11</v>
      </c>
      <c r="T35">
        <v>918992</v>
      </c>
      <c r="U35">
        <v>121920</v>
      </c>
      <c r="V35">
        <v>1098548</v>
      </c>
      <c r="Y35">
        <v>248086.33</v>
      </c>
      <c r="Z35">
        <v>69299.990000000005</v>
      </c>
    </row>
    <row r="36" spans="1:26" x14ac:dyDescent="0.25">
      <c r="A36" t="s">
        <v>3033</v>
      </c>
      <c r="B36">
        <v>957205.85</v>
      </c>
      <c r="C36">
        <v>13968.45</v>
      </c>
      <c r="D36">
        <v>116616.05</v>
      </c>
      <c r="E36">
        <v>1191295.8799999999</v>
      </c>
      <c r="F36">
        <v>103356.92</v>
      </c>
      <c r="J36">
        <v>852.34</v>
      </c>
      <c r="M36">
        <v>1822158.43</v>
      </c>
      <c r="N36">
        <v>528949.56000000006</v>
      </c>
      <c r="P36">
        <v>676778.12</v>
      </c>
      <c r="Q36">
        <v>60</v>
      </c>
      <c r="T36">
        <v>718260.4</v>
      </c>
      <c r="U36">
        <v>16080.68</v>
      </c>
      <c r="V36">
        <v>861594.08</v>
      </c>
      <c r="Y36">
        <v>327881.05</v>
      </c>
      <c r="Z36">
        <v>59905.46</v>
      </c>
    </row>
    <row r="37" spans="1:26" x14ac:dyDescent="0.25">
      <c r="A37" t="s">
        <v>3034</v>
      </c>
      <c r="B37">
        <v>1237552.79</v>
      </c>
      <c r="C37">
        <v>32069</v>
      </c>
      <c r="D37">
        <v>234283.08</v>
      </c>
      <c r="E37">
        <v>330884.67</v>
      </c>
      <c r="F37">
        <v>147778.38</v>
      </c>
      <c r="J37">
        <v>11459</v>
      </c>
      <c r="M37">
        <v>151247.01999999999</v>
      </c>
      <c r="N37">
        <v>1603684.39</v>
      </c>
      <c r="P37">
        <v>611633.64</v>
      </c>
      <c r="Q37">
        <v>100</v>
      </c>
      <c r="R37">
        <v>255.87</v>
      </c>
      <c r="T37">
        <v>648207.30000000005</v>
      </c>
      <c r="U37">
        <v>13800</v>
      </c>
      <c r="V37">
        <v>740544.3</v>
      </c>
      <c r="Y37">
        <v>129526.55</v>
      </c>
      <c r="Z37">
        <v>35035.949999999997</v>
      </c>
    </row>
    <row r="38" spans="1:26" x14ac:dyDescent="0.25">
      <c r="A38" t="s">
        <v>3035</v>
      </c>
      <c r="B38">
        <v>618470.61</v>
      </c>
      <c r="C38">
        <v>71785.08</v>
      </c>
      <c r="D38">
        <v>73983.97</v>
      </c>
      <c r="E38">
        <v>-1577.83</v>
      </c>
      <c r="F38">
        <v>77537.64</v>
      </c>
      <c r="J38">
        <v>60</v>
      </c>
      <c r="M38">
        <v>-777043.4</v>
      </c>
      <c r="N38">
        <v>1498620.76</v>
      </c>
      <c r="P38">
        <v>440789.13</v>
      </c>
      <c r="R38">
        <v>20.87</v>
      </c>
      <c r="T38">
        <v>438120</v>
      </c>
      <c r="V38">
        <v>515816</v>
      </c>
      <c r="Y38">
        <v>136125.01999999999</v>
      </c>
      <c r="Z38">
        <v>19296.87</v>
      </c>
    </row>
    <row r="39" spans="1:26" x14ac:dyDescent="0.25">
      <c r="A39" t="s">
        <v>3036</v>
      </c>
      <c r="B39">
        <v>896429.67</v>
      </c>
      <c r="C39">
        <v>171193.5</v>
      </c>
      <c r="D39">
        <v>208682.34</v>
      </c>
      <c r="E39">
        <v>943946.09</v>
      </c>
      <c r="F39">
        <v>543666.46</v>
      </c>
      <c r="J39">
        <v>25000</v>
      </c>
      <c r="M39">
        <v>-6211.04</v>
      </c>
      <c r="N39">
        <v>2339595.1</v>
      </c>
      <c r="P39">
        <v>790174.51</v>
      </c>
      <c r="Q39">
        <v>140990</v>
      </c>
      <c r="R39">
        <v>36.6</v>
      </c>
      <c r="T39">
        <v>1103560</v>
      </c>
      <c r="V39">
        <v>1305130</v>
      </c>
      <c r="Y39">
        <v>96577.34</v>
      </c>
      <c r="Z39">
        <v>128469.77</v>
      </c>
    </row>
    <row r="40" spans="1:26" x14ac:dyDescent="0.25">
      <c r="A40" t="s">
        <v>3037</v>
      </c>
      <c r="B40">
        <v>1440336.74</v>
      </c>
      <c r="C40">
        <v>43870</v>
      </c>
      <c r="D40">
        <v>372106.18</v>
      </c>
      <c r="E40">
        <v>174810.14</v>
      </c>
      <c r="F40">
        <v>212394.9</v>
      </c>
      <c r="J40">
        <v>-7296.47</v>
      </c>
      <c r="M40">
        <v>689816.98</v>
      </c>
      <c r="N40">
        <v>1457071.21</v>
      </c>
      <c r="P40">
        <v>619353.26</v>
      </c>
      <c r="R40">
        <v>350.3</v>
      </c>
      <c r="T40">
        <v>382570</v>
      </c>
      <c r="U40">
        <v>58000</v>
      </c>
      <c r="V40">
        <v>541100</v>
      </c>
      <c r="X40">
        <v>1500</v>
      </c>
      <c r="Y40">
        <v>242258.5</v>
      </c>
      <c r="Z40">
        <v>42518.82</v>
      </c>
    </row>
    <row r="41" spans="1:26" x14ac:dyDescent="0.25">
      <c r="A41" t="s">
        <v>3038</v>
      </c>
      <c r="B41">
        <v>1558253.47</v>
      </c>
      <c r="C41">
        <v>88042.04</v>
      </c>
      <c r="D41">
        <v>132089.1</v>
      </c>
      <c r="E41">
        <v>195164.19</v>
      </c>
      <c r="F41">
        <v>302076.42</v>
      </c>
      <c r="J41">
        <v>-2044.97</v>
      </c>
      <c r="M41">
        <v>472840.59</v>
      </c>
      <c r="N41">
        <v>1798384.44</v>
      </c>
      <c r="P41">
        <v>513666.53</v>
      </c>
      <c r="Q41">
        <v>930</v>
      </c>
      <c r="R41">
        <v>18.100000000000001</v>
      </c>
      <c r="T41">
        <v>482295.05</v>
      </c>
      <c r="U41">
        <v>8400</v>
      </c>
      <c r="V41">
        <v>572531.05000000005</v>
      </c>
      <c r="Y41">
        <v>118761.77</v>
      </c>
      <c r="Z41">
        <v>150321.70000000001</v>
      </c>
    </row>
    <row r="42" spans="1:26" x14ac:dyDescent="0.25">
      <c r="A42" t="s">
        <v>3039</v>
      </c>
      <c r="B42">
        <v>684442.77</v>
      </c>
      <c r="C42">
        <v>34208.199999999997</v>
      </c>
      <c r="D42">
        <v>182468.14</v>
      </c>
      <c r="E42">
        <v>460401.87</v>
      </c>
      <c r="F42">
        <v>63420.2</v>
      </c>
      <c r="J42">
        <v>-395.36</v>
      </c>
      <c r="M42">
        <v>-78015.289999999994</v>
      </c>
      <c r="N42">
        <v>1262156.06</v>
      </c>
      <c r="P42">
        <v>936013.78</v>
      </c>
      <c r="Q42">
        <v>42000</v>
      </c>
      <c r="T42">
        <v>195180</v>
      </c>
      <c r="V42">
        <v>362002</v>
      </c>
      <c r="Y42">
        <v>326664.42</v>
      </c>
      <c r="Z42">
        <v>115574.09</v>
      </c>
    </row>
    <row r="43" spans="1:26" x14ac:dyDescent="0.25">
      <c r="A43" t="s">
        <v>3040</v>
      </c>
      <c r="B43">
        <v>669849.06000000006</v>
      </c>
      <c r="C43">
        <v>0</v>
      </c>
      <c r="D43">
        <v>183950.52</v>
      </c>
      <c r="E43">
        <v>311016.76</v>
      </c>
      <c r="F43">
        <v>102984.66</v>
      </c>
      <c r="J43">
        <v>693</v>
      </c>
      <c r="K43">
        <v>-200</v>
      </c>
      <c r="M43">
        <v>-582338.17000000004</v>
      </c>
      <c r="N43">
        <v>1683339.65</v>
      </c>
      <c r="P43">
        <v>650362.73</v>
      </c>
      <c r="R43">
        <v>80.25</v>
      </c>
      <c r="T43">
        <v>367120</v>
      </c>
      <c r="U43">
        <v>63800</v>
      </c>
      <c r="V43">
        <v>521348</v>
      </c>
      <c r="Y43">
        <v>204525.79</v>
      </c>
      <c r="Z43">
        <v>56627.67</v>
      </c>
    </row>
    <row r="44" spans="1:26" x14ac:dyDescent="0.25">
      <c r="A44" t="s">
        <v>3172</v>
      </c>
      <c r="B44">
        <v>958612.98</v>
      </c>
      <c r="C44">
        <v>99510</v>
      </c>
      <c r="D44">
        <v>129577.01</v>
      </c>
      <c r="E44">
        <v>121310.2</v>
      </c>
      <c r="F44">
        <v>217678.66</v>
      </c>
      <c r="M44">
        <v>-1040226.68</v>
      </c>
      <c r="N44">
        <v>2224890.19</v>
      </c>
      <c r="P44">
        <v>453493.03</v>
      </c>
      <c r="Q44">
        <v>162000</v>
      </c>
      <c r="R44">
        <v>176.7</v>
      </c>
      <c r="T44">
        <v>522320</v>
      </c>
      <c r="U44">
        <v>73600</v>
      </c>
      <c r="V44">
        <v>563485</v>
      </c>
      <c r="Y44">
        <v>156418.01999999999</v>
      </c>
      <c r="Z44">
        <v>43811.37</v>
      </c>
    </row>
    <row r="45" spans="1:26" x14ac:dyDescent="0.25">
      <c r="A45" t="s">
        <v>3185</v>
      </c>
      <c r="B45">
        <v>727331.03</v>
      </c>
      <c r="C45">
        <v>81740</v>
      </c>
      <c r="D45">
        <v>260737.22</v>
      </c>
      <c r="E45">
        <v>1751668.83</v>
      </c>
      <c r="F45">
        <v>239463.66</v>
      </c>
      <c r="J45">
        <v>153.69</v>
      </c>
      <c r="M45">
        <v>3078445.18</v>
      </c>
      <c r="P45">
        <v>530503.63</v>
      </c>
      <c r="Q45">
        <v>200</v>
      </c>
      <c r="R45">
        <v>754.54</v>
      </c>
      <c r="T45">
        <v>505509.8</v>
      </c>
      <c r="U45">
        <v>12850</v>
      </c>
      <c r="V45">
        <v>595742.80000000005</v>
      </c>
      <c r="Y45">
        <v>245269.36</v>
      </c>
      <c r="Z45">
        <v>118558.94</v>
      </c>
    </row>
    <row r="46" spans="1:26" x14ac:dyDescent="0.25">
      <c r="A46" t="s">
        <v>3041</v>
      </c>
      <c r="B46">
        <v>406153.43</v>
      </c>
      <c r="C46">
        <v>0</v>
      </c>
      <c r="D46">
        <v>82159.59</v>
      </c>
      <c r="E46">
        <v>1074019.26</v>
      </c>
      <c r="F46">
        <v>152135.78</v>
      </c>
      <c r="J46">
        <v>503.67</v>
      </c>
      <c r="M46">
        <v>1208526.25</v>
      </c>
      <c r="N46">
        <v>721555.06</v>
      </c>
      <c r="P46">
        <v>534429.31999999995</v>
      </c>
      <c r="T46">
        <v>641914</v>
      </c>
      <c r="U46">
        <v>14825</v>
      </c>
      <c r="V46">
        <v>930476</v>
      </c>
      <c r="Y46">
        <v>298850.62</v>
      </c>
      <c r="Z46">
        <v>63233.16</v>
      </c>
    </row>
    <row r="47" spans="1:26" x14ac:dyDescent="0.25">
      <c r="A47" t="s">
        <v>3042</v>
      </c>
      <c r="B47">
        <v>435506.69</v>
      </c>
      <c r="C47">
        <v>0</v>
      </c>
      <c r="D47">
        <v>46485.120000000003</v>
      </c>
      <c r="E47">
        <v>4</v>
      </c>
      <c r="F47">
        <v>469100</v>
      </c>
      <c r="J47">
        <v>110.62</v>
      </c>
      <c r="M47">
        <v>-395040.46</v>
      </c>
      <c r="N47">
        <v>1541680.81</v>
      </c>
      <c r="P47">
        <v>491967.66</v>
      </c>
      <c r="R47">
        <v>8.6999999999999993</v>
      </c>
      <c r="T47">
        <v>847119.3</v>
      </c>
      <c r="U47">
        <v>49650</v>
      </c>
      <c r="V47">
        <v>1061515.3</v>
      </c>
      <c r="Y47">
        <v>288262.02</v>
      </c>
      <c r="Z47">
        <v>63780</v>
      </c>
    </row>
    <row r="48" spans="1:26" x14ac:dyDescent="0.25">
      <c r="A48" t="s">
        <v>3043</v>
      </c>
      <c r="B48">
        <v>256689.33</v>
      </c>
      <c r="C48">
        <v>0</v>
      </c>
      <c r="D48">
        <v>38819.82</v>
      </c>
      <c r="E48">
        <v>1224968.8</v>
      </c>
      <c r="F48">
        <v>204196.1</v>
      </c>
      <c r="J48">
        <v>42.06</v>
      </c>
      <c r="M48">
        <v>-1174353.6599999999</v>
      </c>
      <c r="N48">
        <v>3101072.39</v>
      </c>
      <c r="P48">
        <v>480323.69</v>
      </c>
      <c r="T48">
        <v>901612</v>
      </c>
      <c r="U48">
        <v>41550</v>
      </c>
      <c r="V48">
        <v>1191953</v>
      </c>
      <c r="Y48">
        <v>164104</v>
      </c>
      <c r="Z48">
        <v>89566.48</v>
      </c>
    </row>
    <row r="49" spans="1:26" x14ac:dyDescent="0.25">
      <c r="A49" t="s">
        <v>3044</v>
      </c>
      <c r="B49">
        <v>207429.57</v>
      </c>
      <c r="C49">
        <v>0</v>
      </c>
      <c r="D49">
        <v>34013.1</v>
      </c>
      <c r="E49">
        <v>1480402</v>
      </c>
      <c r="F49">
        <v>600515.31000000006</v>
      </c>
      <c r="J49">
        <v>145.52000000000001</v>
      </c>
      <c r="M49">
        <v>-159905.13</v>
      </c>
      <c r="N49">
        <v>2713140.37</v>
      </c>
      <c r="P49">
        <v>391167.91</v>
      </c>
      <c r="T49">
        <v>509661</v>
      </c>
      <c r="U49">
        <v>10950</v>
      </c>
      <c r="V49">
        <v>688925</v>
      </c>
      <c r="Y49">
        <v>244830.7</v>
      </c>
      <c r="Z49">
        <v>102753.28</v>
      </c>
    </row>
    <row r="50" spans="1:26" x14ac:dyDescent="0.25">
      <c r="A50" t="s">
        <v>3045</v>
      </c>
      <c r="B50">
        <v>529353.02</v>
      </c>
      <c r="C50">
        <v>0</v>
      </c>
      <c r="D50">
        <v>75582.210000000006</v>
      </c>
      <c r="E50">
        <v>96232.63</v>
      </c>
      <c r="F50">
        <v>199545.41</v>
      </c>
      <c r="J50">
        <v>211.28</v>
      </c>
      <c r="M50">
        <v>3295998.96</v>
      </c>
      <c r="N50">
        <v>-2152655.08</v>
      </c>
      <c r="P50">
        <v>512540.68</v>
      </c>
      <c r="R50">
        <v>60.56</v>
      </c>
      <c r="T50">
        <v>834393</v>
      </c>
      <c r="U50">
        <v>35148</v>
      </c>
      <c r="V50">
        <v>1061048</v>
      </c>
      <c r="X50">
        <v>9380</v>
      </c>
      <c r="Y50">
        <v>372632.05</v>
      </c>
      <c r="Z50">
        <v>36928.480000000003</v>
      </c>
    </row>
    <row r="51" spans="1:26" x14ac:dyDescent="0.25">
      <c r="A51" t="s">
        <v>3173</v>
      </c>
      <c r="B51">
        <v>399036.77</v>
      </c>
      <c r="C51">
        <v>0</v>
      </c>
      <c r="D51">
        <v>37889.410000000003</v>
      </c>
      <c r="E51">
        <v>105580</v>
      </c>
      <c r="F51">
        <v>657184.55000000005</v>
      </c>
      <c r="J51">
        <v>0</v>
      </c>
      <c r="M51">
        <v>-1552766.34</v>
      </c>
      <c r="N51">
        <v>2872107.81</v>
      </c>
      <c r="P51">
        <v>398603.21</v>
      </c>
      <c r="T51">
        <v>510398</v>
      </c>
      <c r="U51">
        <v>49200</v>
      </c>
      <c r="V51">
        <v>661244</v>
      </c>
      <c r="Y51">
        <v>175358.48</v>
      </c>
      <c r="Z51">
        <v>62708.92</v>
      </c>
    </row>
    <row r="52" spans="1:26" x14ac:dyDescent="0.25">
      <c r="A52" t="s">
        <v>3046</v>
      </c>
      <c r="B52">
        <v>454307.41</v>
      </c>
      <c r="C52">
        <v>0</v>
      </c>
      <c r="D52">
        <v>5901.31</v>
      </c>
      <c r="E52">
        <v>269870.68</v>
      </c>
      <c r="F52">
        <v>113942.92</v>
      </c>
      <c r="M52">
        <v>-1353363.05</v>
      </c>
      <c r="N52">
        <v>2033236.3</v>
      </c>
      <c r="P52">
        <v>852740.6</v>
      </c>
      <c r="T52">
        <v>286360</v>
      </c>
      <c r="V52">
        <v>603392</v>
      </c>
      <c r="Y52">
        <v>181198.29</v>
      </c>
      <c r="Z52">
        <v>33731.24</v>
      </c>
    </row>
    <row r="53" spans="1:26" x14ac:dyDescent="0.25">
      <c r="A53" t="s">
        <v>3047</v>
      </c>
      <c r="B53">
        <v>810292.33</v>
      </c>
      <c r="C53">
        <v>0</v>
      </c>
      <c r="D53">
        <v>56909.2</v>
      </c>
      <c r="E53">
        <v>1788181.83</v>
      </c>
      <c r="F53">
        <v>181071.74</v>
      </c>
      <c r="M53">
        <v>1963182.51</v>
      </c>
      <c r="N53">
        <v>575288.56999999995</v>
      </c>
      <c r="P53">
        <v>909395.14</v>
      </c>
      <c r="T53">
        <v>234200</v>
      </c>
      <c r="V53">
        <v>482650</v>
      </c>
      <c r="Y53">
        <v>89644.9</v>
      </c>
      <c r="Z53">
        <v>110068.72</v>
      </c>
    </row>
    <row r="54" spans="1:26" x14ac:dyDescent="0.25">
      <c r="A54" t="s">
        <v>3048</v>
      </c>
      <c r="B54">
        <v>1511066.42</v>
      </c>
      <c r="C54">
        <v>0</v>
      </c>
      <c r="D54">
        <v>25970.45</v>
      </c>
      <c r="E54">
        <v>2140317.65</v>
      </c>
      <c r="F54">
        <v>63526.31</v>
      </c>
      <c r="M54">
        <v>2124819.9900000002</v>
      </c>
      <c r="N54">
        <v>1317062.58</v>
      </c>
      <c r="P54">
        <v>831351.45</v>
      </c>
      <c r="T54">
        <v>427240</v>
      </c>
      <c r="V54">
        <v>696745</v>
      </c>
      <c r="Y54">
        <v>78968.09</v>
      </c>
      <c r="Z54">
        <v>61062.6</v>
      </c>
    </row>
    <row r="55" spans="1:26" x14ac:dyDescent="0.25">
      <c r="A55" t="s">
        <v>3049</v>
      </c>
      <c r="B55">
        <v>608444.46</v>
      </c>
      <c r="C55">
        <v>0</v>
      </c>
      <c r="D55">
        <v>59043.34</v>
      </c>
      <c r="E55">
        <v>6</v>
      </c>
      <c r="F55">
        <v>98834.06</v>
      </c>
      <c r="M55">
        <v>-1831658.39</v>
      </c>
      <c r="N55">
        <v>2202516.2599999998</v>
      </c>
      <c r="P55">
        <v>724220.96</v>
      </c>
      <c r="Q55">
        <v>150000</v>
      </c>
      <c r="T55">
        <v>225520</v>
      </c>
      <c r="V55">
        <v>387856</v>
      </c>
      <c r="Y55">
        <v>184776.35</v>
      </c>
      <c r="Z55">
        <v>10266.120000000001</v>
      </c>
    </row>
    <row r="56" spans="1:26" x14ac:dyDescent="0.25">
      <c r="A56" t="s">
        <v>3174</v>
      </c>
      <c r="B56">
        <v>1093592.03</v>
      </c>
      <c r="C56">
        <v>0</v>
      </c>
      <c r="D56">
        <v>23750</v>
      </c>
      <c r="E56">
        <v>98776</v>
      </c>
      <c r="F56">
        <v>42369.55</v>
      </c>
      <c r="M56">
        <v>-1243567.3899999999</v>
      </c>
      <c r="N56">
        <v>2224684.62</v>
      </c>
      <c r="P56">
        <v>587614.23</v>
      </c>
      <c r="Q56">
        <v>72000</v>
      </c>
      <c r="T56">
        <v>143960</v>
      </c>
      <c r="V56">
        <v>289265</v>
      </c>
      <c r="Y56">
        <v>86448.24</v>
      </c>
      <c r="Z56">
        <v>31515.64</v>
      </c>
    </row>
    <row r="57" spans="1:26" x14ac:dyDescent="0.25">
      <c r="A57" t="s">
        <v>3050</v>
      </c>
      <c r="B57">
        <v>661052.5</v>
      </c>
      <c r="D57">
        <v>32661.89</v>
      </c>
      <c r="E57">
        <v>1128</v>
      </c>
      <c r="F57">
        <v>126107.75</v>
      </c>
      <c r="J57">
        <v>2342.0700000000002</v>
      </c>
      <c r="M57">
        <v>-978926.71</v>
      </c>
      <c r="N57">
        <v>1546692.27</v>
      </c>
      <c r="P57">
        <v>32850.339999999997</v>
      </c>
      <c r="R57">
        <v>9.8000000000000007</v>
      </c>
      <c r="T57">
        <v>876630</v>
      </c>
      <c r="U57">
        <v>639545</v>
      </c>
      <c r="V57">
        <v>1156083</v>
      </c>
      <c r="Y57">
        <v>43590.97</v>
      </c>
      <c r="Z57">
        <v>13557.16</v>
      </c>
    </row>
    <row r="58" spans="1:26" x14ac:dyDescent="0.25">
      <c r="A58" t="s">
        <v>3051</v>
      </c>
      <c r="B58">
        <v>625594.72</v>
      </c>
      <c r="D58">
        <v>23571.29</v>
      </c>
      <c r="E58">
        <v>1389428.05</v>
      </c>
      <c r="F58">
        <v>294422.09999999998</v>
      </c>
      <c r="J58">
        <v>161.25</v>
      </c>
      <c r="M58">
        <v>1625540.76</v>
      </c>
      <c r="N58">
        <v>305399.93</v>
      </c>
      <c r="P58">
        <v>94356.76</v>
      </c>
      <c r="R58">
        <v>43.66</v>
      </c>
      <c r="T58">
        <v>807760</v>
      </c>
      <c r="U58">
        <v>620441</v>
      </c>
      <c r="V58">
        <v>1057056</v>
      </c>
      <c r="Y58">
        <v>134887.62</v>
      </c>
      <c r="Z58">
        <v>18131.080000000002</v>
      </c>
    </row>
    <row r="59" spans="1:26" x14ac:dyDescent="0.25">
      <c r="A59" t="s">
        <v>3052</v>
      </c>
      <c r="B59">
        <v>833502.15</v>
      </c>
      <c r="D59">
        <v>75614.7</v>
      </c>
      <c r="E59">
        <v>9</v>
      </c>
      <c r="F59">
        <v>38660.519999999997</v>
      </c>
      <c r="J59">
        <v>-2528.12</v>
      </c>
      <c r="M59">
        <v>-932716.25</v>
      </c>
      <c r="N59">
        <v>1630025.76</v>
      </c>
      <c r="P59">
        <v>53019.34</v>
      </c>
      <c r="R59">
        <v>13.63</v>
      </c>
      <c r="T59">
        <v>640500</v>
      </c>
      <c r="U59">
        <v>636332</v>
      </c>
      <c r="V59">
        <v>865923</v>
      </c>
      <c r="Y59">
        <v>86938.92</v>
      </c>
      <c r="Z59">
        <v>16212.07</v>
      </c>
    </row>
    <row r="60" spans="1:26" x14ac:dyDescent="0.25">
      <c r="A60" t="s">
        <v>3053</v>
      </c>
      <c r="B60">
        <v>402691.45</v>
      </c>
      <c r="D60">
        <v>138785.92000000001</v>
      </c>
      <c r="E60">
        <v>22845.31</v>
      </c>
      <c r="F60">
        <v>84193.05</v>
      </c>
      <c r="J60">
        <v>-142</v>
      </c>
      <c r="M60">
        <v>-2054890.4</v>
      </c>
      <c r="N60">
        <v>2454167.9500000002</v>
      </c>
      <c r="P60">
        <v>92345.64</v>
      </c>
      <c r="T60">
        <v>581056.13</v>
      </c>
      <c r="U60">
        <v>561702</v>
      </c>
      <c r="V60">
        <v>815081.13</v>
      </c>
      <c r="Y60">
        <v>78177.98</v>
      </c>
      <c r="Z60">
        <v>21274.48</v>
      </c>
    </row>
    <row r="61" spans="1:26" x14ac:dyDescent="0.25">
      <c r="A61" t="s">
        <v>3054</v>
      </c>
      <c r="B61">
        <v>354681.74</v>
      </c>
      <c r="D61">
        <v>60083.64</v>
      </c>
      <c r="E61">
        <v>744830.23</v>
      </c>
      <c r="F61">
        <v>225624.77</v>
      </c>
      <c r="J61">
        <v>81.31</v>
      </c>
      <c r="M61">
        <v>-246401.9</v>
      </c>
      <c r="N61">
        <v>1419953.5</v>
      </c>
      <c r="P61">
        <v>36501.29</v>
      </c>
      <c r="T61">
        <v>423540</v>
      </c>
      <c r="U61">
        <v>542115</v>
      </c>
      <c r="V61">
        <v>654521</v>
      </c>
      <c r="Y61">
        <v>59586.7</v>
      </c>
      <c r="Z61">
        <v>10911.12</v>
      </c>
    </row>
    <row r="62" spans="1:26" x14ac:dyDescent="0.25">
      <c r="A62" t="s">
        <v>3055</v>
      </c>
      <c r="B62">
        <v>399044.83</v>
      </c>
      <c r="D62">
        <v>22989.63</v>
      </c>
      <c r="E62">
        <v>441365.7</v>
      </c>
      <c r="F62">
        <v>163014.54</v>
      </c>
      <c r="J62">
        <v>5.92</v>
      </c>
      <c r="M62">
        <v>-1159716.75</v>
      </c>
      <c r="N62">
        <v>1982389.67</v>
      </c>
      <c r="P62">
        <v>22278.36</v>
      </c>
      <c r="T62">
        <v>519380</v>
      </c>
      <c r="U62">
        <v>497130</v>
      </c>
      <c r="V62">
        <v>713700</v>
      </c>
      <c r="X62">
        <v>1728</v>
      </c>
      <c r="Y62">
        <v>30986.99</v>
      </c>
      <c r="Z62">
        <v>12850.01</v>
      </c>
    </row>
    <row r="63" spans="1:26" x14ac:dyDescent="0.25">
      <c r="A63" t="s">
        <v>3056</v>
      </c>
      <c r="B63">
        <v>924467.8</v>
      </c>
      <c r="D63">
        <v>58837.07</v>
      </c>
      <c r="E63">
        <v>403625.18</v>
      </c>
      <c r="F63">
        <v>169113.21</v>
      </c>
      <c r="M63">
        <v>-107188.49</v>
      </c>
      <c r="N63">
        <v>1478254.91</v>
      </c>
      <c r="P63">
        <v>29242.12</v>
      </c>
      <c r="T63">
        <v>670120</v>
      </c>
      <c r="U63">
        <v>474107.1</v>
      </c>
      <c r="V63">
        <v>868953</v>
      </c>
      <c r="Y63">
        <v>46449.38</v>
      </c>
      <c r="Z63">
        <v>6940</v>
      </c>
    </row>
    <row r="64" spans="1:26" x14ac:dyDescent="0.25">
      <c r="A64" t="s">
        <v>3057</v>
      </c>
      <c r="B64">
        <v>511006.17</v>
      </c>
      <c r="D64">
        <v>52391.05</v>
      </c>
      <c r="E64">
        <v>1433669.6</v>
      </c>
      <c r="F64">
        <v>10945.52</v>
      </c>
      <c r="G64">
        <v>2417.6</v>
      </c>
      <c r="J64">
        <v>-1845</v>
      </c>
      <c r="M64">
        <v>1399792.03</v>
      </c>
      <c r="N64">
        <v>424358.77</v>
      </c>
      <c r="P64">
        <v>32361.55</v>
      </c>
      <c r="T64">
        <v>754560</v>
      </c>
      <c r="U64">
        <v>531256</v>
      </c>
      <c r="V64">
        <v>944423</v>
      </c>
      <c r="Y64">
        <v>68901.820000000007</v>
      </c>
      <c r="Z64">
        <v>47133.79</v>
      </c>
    </row>
    <row r="65" spans="1:26" x14ac:dyDescent="0.25">
      <c r="A65" t="s">
        <v>3058</v>
      </c>
      <c r="B65">
        <v>375776.39</v>
      </c>
      <c r="D65">
        <v>37151.599999999999</v>
      </c>
      <c r="E65">
        <v>135955.35</v>
      </c>
      <c r="F65">
        <v>11549.54</v>
      </c>
      <c r="J65">
        <v>4369.2299999999996</v>
      </c>
      <c r="M65">
        <v>-112963</v>
      </c>
      <c r="N65">
        <v>457634.96</v>
      </c>
      <c r="P65">
        <v>39953.040000000001</v>
      </c>
      <c r="T65">
        <v>513180</v>
      </c>
      <c r="U65">
        <v>498223</v>
      </c>
      <c r="V65">
        <v>701887</v>
      </c>
      <c r="Y65">
        <v>62164.55</v>
      </c>
      <c r="Z65">
        <v>8562.7999999999993</v>
      </c>
    </row>
    <row r="66" spans="1:26" x14ac:dyDescent="0.25">
      <c r="A66" t="s">
        <v>3059</v>
      </c>
      <c r="B66">
        <v>640160.54</v>
      </c>
      <c r="D66">
        <v>115672.53</v>
      </c>
      <c r="E66">
        <v>4</v>
      </c>
      <c r="F66">
        <v>42316.75</v>
      </c>
      <c r="M66">
        <v>-710761.06</v>
      </c>
      <c r="N66">
        <v>1208029.25</v>
      </c>
      <c r="P66">
        <v>40174.33</v>
      </c>
      <c r="T66">
        <v>547640</v>
      </c>
      <c r="U66">
        <v>671955.17</v>
      </c>
      <c r="V66">
        <v>814333</v>
      </c>
      <c r="Y66">
        <v>64422.67</v>
      </c>
      <c r="Z66">
        <v>13538.2</v>
      </c>
    </row>
    <row r="67" spans="1:26" x14ac:dyDescent="0.25">
      <c r="A67" t="s">
        <v>3060</v>
      </c>
      <c r="B67">
        <v>504968.01</v>
      </c>
      <c r="D67">
        <v>58087.040000000001</v>
      </c>
      <c r="E67">
        <v>626996.6</v>
      </c>
      <c r="F67">
        <v>259849.63</v>
      </c>
      <c r="J67">
        <v>860</v>
      </c>
      <c r="L67">
        <v>-1130627.03</v>
      </c>
      <c r="M67">
        <v>5359.66</v>
      </c>
      <c r="N67">
        <v>2340789.7799999998</v>
      </c>
      <c r="P67">
        <v>33726.58</v>
      </c>
      <c r="T67">
        <v>594530</v>
      </c>
      <c r="U67">
        <v>460384</v>
      </c>
      <c r="V67">
        <v>775781</v>
      </c>
      <c r="Y67">
        <v>35771.550000000003</v>
      </c>
      <c r="Z67">
        <v>2619.16</v>
      </c>
    </row>
    <row r="68" spans="1:26" x14ac:dyDescent="0.25">
      <c r="A68" t="s">
        <v>3061</v>
      </c>
      <c r="B68">
        <v>343645.75</v>
      </c>
      <c r="D68">
        <v>63809.53</v>
      </c>
      <c r="E68">
        <v>82739</v>
      </c>
      <c r="F68">
        <v>315637.74</v>
      </c>
      <c r="J68">
        <v>5.9</v>
      </c>
      <c r="M68">
        <v>107520.52</v>
      </c>
      <c r="N68">
        <v>489048.9</v>
      </c>
      <c r="P68">
        <v>50370.61</v>
      </c>
      <c r="T68">
        <v>497220</v>
      </c>
      <c r="U68">
        <v>558078</v>
      </c>
      <c r="V68">
        <v>731908</v>
      </c>
      <c r="Y68">
        <v>87752.67</v>
      </c>
      <c r="Z68">
        <v>4001.24</v>
      </c>
    </row>
    <row r="69" spans="1:26" x14ac:dyDescent="0.25">
      <c r="A69" t="s">
        <v>3175</v>
      </c>
      <c r="B69">
        <v>530793.06999999995</v>
      </c>
      <c r="D69">
        <v>67969.210000000006</v>
      </c>
      <c r="E69">
        <v>1373094.24</v>
      </c>
      <c r="F69">
        <v>503769.88</v>
      </c>
      <c r="J69">
        <v>82.25</v>
      </c>
      <c r="M69">
        <v>-218064.43</v>
      </c>
      <c r="N69">
        <v>2396007.25</v>
      </c>
      <c r="P69">
        <v>78363.740000000005</v>
      </c>
      <c r="R69">
        <v>88.14</v>
      </c>
      <c r="T69">
        <v>964640</v>
      </c>
      <c r="U69">
        <v>629864</v>
      </c>
      <c r="V69">
        <v>1186666</v>
      </c>
      <c r="Y69">
        <v>70200.789999999994</v>
      </c>
      <c r="Z69">
        <v>44737.760000000002</v>
      </c>
    </row>
    <row r="70" spans="1:26" x14ac:dyDescent="0.25">
      <c r="A70" t="s">
        <v>3186</v>
      </c>
      <c r="B70">
        <v>525807.57999999996</v>
      </c>
      <c r="D70">
        <v>79734.179999999993</v>
      </c>
      <c r="E70">
        <v>4219683.4000000004</v>
      </c>
      <c r="F70">
        <v>5319.79</v>
      </c>
      <c r="J70">
        <v>57</v>
      </c>
      <c r="M70">
        <v>-1658286.97</v>
      </c>
      <c r="N70">
        <v>6403982.4100000001</v>
      </c>
      <c r="P70">
        <v>30300.720000000001</v>
      </c>
      <c r="T70">
        <v>488780</v>
      </c>
      <c r="U70">
        <v>425681</v>
      </c>
      <c r="V70">
        <v>644090</v>
      </c>
      <c r="X70">
        <v>2500</v>
      </c>
      <c r="Y70">
        <v>80513.429999999993</v>
      </c>
      <c r="Z70">
        <v>63115.78</v>
      </c>
    </row>
    <row r="71" spans="1:26" x14ac:dyDescent="0.25">
      <c r="A71" t="s">
        <v>3062</v>
      </c>
      <c r="B71">
        <v>679293.37</v>
      </c>
      <c r="C71">
        <v>0</v>
      </c>
      <c r="D71">
        <v>432674.55</v>
      </c>
      <c r="E71">
        <v>646103.9</v>
      </c>
      <c r="F71">
        <v>-7927.49</v>
      </c>
      <c r="J71">
        <v>296</v>
      </c>
      <c r="M71">
        <v>-651663.09</v>
      </c>
      <c r="N71">
        <v>2227185.62</v>
      </c>
      <c r="P71">
        <v>821803.79</v>
      </c>
      <c r="R71">
        <v>236.71</v>
      </c>
      <c r="T71">
        <v>1319810</v>
      </c>
      <c r="V71">
        <v>1548545</v>
      </c>
      <c r="Y71">
        <v>239295.38</v>
      </c>
      <c r="Z71">
        <v>29069.32</v>
      </c>
    </row>
    <row r="72" spans="1:26" x14ac:dyDescent="0.25">
      <c r="A72" t="s">
        <v>3063</v>
      </c>
      <c r="B72">
        <v>601581.93000000005</v>
      </c>
      <c r="C72">
        <v>0</v>
      </c>
      <c r="D72">
        <v>461535.38</v>
      </c>
      <c r="E72">
        <v>182931.07</v>
      </c>
      <c r="F72">
        <v>38731.879999999997</v>
      </c>
      <c r="J72">
        <v>3034.5</v>
      </c>
      <c r="M72">
        <v>-2682010.44</v>
      </c>
      <c r="N72">
        <v>4014093.13</v>
      </c>
      <c r="P72">
        <v>550115.52</v>
      </c>
      <c r="R72">
        <v>292.77999999999997</v>
      </c>
      <c r="T72">
        <v>825090</v>
      </c>
      <c r="V72">
        <v>1056515.79</v>
      </c>
      <c r="Y72">
        <v>203191.58</v>
      </c>
      <c r="Z72">
        <v>30615.360000000001</v>
      </c>
    </row>
    <row r="73" spans="1:26" x14ac:dyDescent="0.25">
      <c r="A73" t="s">
        <v>3064</v>
      </c>
      <c r="B73">
        <v>918652.03</v>
      </c>
      <c r="C73">
        <v>0</v>
      </c>
      <c r="D73">
        <v>83500.639999999999</v>
      </c>
      <c r="E73">
        <v>-47577.71</v>
      </c>
      <c r="F73">
        <v>126388.49</v>
      </c>
      <c r="J73">
        <v>0</v>
      </c>
      <c r="M73">
        <v>-1208337.76</v>
      </c>
      <c r="N73">
        <v>2082417.38</v>
      </c>
      <c r="P73">
        <v>691034.05</v>
      </c>
      <c r="R73">
        <v>91.17</v>
      </c>
      <c r="T73">
        <v>1060590</v>
      </c>
      <c r="V73">
        <v>1282280.08</v>
      </c>
      <c r="Y73">
        <v>107569.11</v>
      </c>
      <c r="Z73">
        <v>3732.2</v>
      </c>
    </row>
    <row r="74" spans="1:26" x14ac:dyDescent="0.25">
      <c r="A74" t="s">
        <v>3065</v>
      </c>
      <c r="B74">
        <v>722310.18</v>
      </c>
      <c r="C74">
        <v>0</v>
      </c>
      <c r="D74">
        <v>123039.08</v>
      </c>
      <c r="E74">
        <v>4</v>
      </c>
      <c r="F74">
        <v>248409.31</v>
      </c>
      <c r="M74">
        <v>-1177719.31</v>
      </c>
      <c r="N74">
        <v>2028298.74</v>
      </c>
      <c r="P74">
        <v>783348.59</v>
      </c>
      <c r="T74">
        <v>974880</v>
      </c>
      <c r="V74">
        <v>1230503</v>
      </c>
      <c r="Y74">
        <v>152358.32999999999</v>
      </c>
      <c r="Z74">
        <v>10594.12</v>
      </c>
    </row>
    <row r="75" spans="1:26" x14ac:dyDescent="0.25">
      <c r="A75" t="s">
        <v>3066</v>
      </c>
      <c r="B75">
        <v>315554.34000000003</v>
      </c>
      <c r="C75">
        <v>0</v>
      </c>
      <c r="D75">
        <v>68823.520000000004</v>
      </c>
      <c r="E75">
        <v>-61134.75</v>
      </c>
      <c r="F75">
        <v>82406.23</v>
      </c>
      <c r="J75">
        <v>1200</v>
      </c>
      <c r="M75">
        <v>-2243773.7000000002</v>
      </c>
      <c r="N75">
        <v>2569886.96</v>
      </c>
      <c r="P75">
        <v>738402.46</v>
      </c>
      <c r="R75">
        <v>87.74</v>
      </c>
      <c r="T75">
        <v>923030</v>
      </c>
      <c r="V75">
        <v>1174034</v>
      </c>
      <c r="W75">
        <v>6078</v>
      </c>
      <c r="Y75">
        <v>247378.8</v>
      </c>
      <c r="Z75">
        <v>3743.32</v>
      </c>
    </row>
    <row r="76" spans="1:26" x14ac:dyDescent="0.25">
      <c r="A76" t="s">
        <v>3067</v>
      </c>
      <c r="B76">
        <v>593479.35</v>
      </c>
      <c r="C76">
        <v>0</v>
      </c>
      <c r="D76">
        <v>42769.45</v>
      </c>
      <c r="E76">
        <v>-126601.93</v>
      </c>
      <c r="F76">
        <v>-78074.52</v>
      </c>
      <c r="M76">
        <v>-1057340.58</v>
      </c>
      <c r="N76">
        <v>1423307.83</v>
      </c>
      <c r="P76">
        <v>466125.88</v>
      </c>
      <c r="R76">
        <v>695.02</v>
      </c>
      <c r="T76">
        <v>672920</v>
      </c>
      <c r="V76">
        <v>869404</v>
      </c>
      <c r="Y76">
        <v>66146.240000000005</v>
      </c>
      <c r="Z76">
        <v>25335.56</v>
      </c>
    </row>
    <row r="77" spans="1:26" x14ac:dyDescent="0.25">
      <c r="A77" t="s">
        <v>3176</v>
      </c>
      <c r="B77">
        <v>429715.26</v>
      </c>
      <c r="C77">
        <v>0</v>
      </c>
      <c r="D77">
        <v>285624.24</v>
      </c>
      <c r="E77">
        <v>-116370.59</v>
      </c>
      <c r="F77">
        <v>5971.18</v>
      </c>
      <c r="J77">
        <v>768.39</v>
      </c>
      <c r="M77">
        <v>-1415934.05</v>
      </c>
      <c r="N77">
        <v>2051654.89</v>
      </c>
      <c r="P77">
        <v>426399.12</v>
      </c>
      <c r="T77">
        <v>846500</v>
      </c>
      <c r="V77">
        <v>1047764</v>
      </c>
      <c r="Y77">
        <v>133860.94</v>
      </c>
      <c r="Z77">
        <v>4173.32</v>
      </c>
    </row>
    <row r="78" spans="1:26" x14ac:dyDescent="0.25">
      <c r="A78" t="s">
        <v>3068</v>
      </c>
      <c r="B78">
        <v>263034.46999999997</v>
      </c>
      <c r="C78">
        <v>0</v>
      </c>
      <c r="D78">
        <v>59528.37</v>
      </c>
      <c r="E78">
        <v>729929.32</v>
      </c>
      <c r="F78">
        <v>14319.36</v>
      </c>
      <c r="J78">
        <v>0</v>
      </c>
      <c r="M78">
        <v>-627936.68000000005</v>
      </c>
      <c r="N78">
        <v>1625943.2</v>
      </c>
      <c r="P78">
        <v>594667.04</v>
      </c>
      <c r="T78">
        <v>453280</v>
      </c>
      <c r="V78">
        <v>613654</v>
      </c>
      <c r="Y78">
        <v>169365.1</v>
      </c>
      <c r="Z78">
        <v>66155.44</v>
      </c>
    </row>
    <row r="79" spans="1:26" x14ac:dyDescent="0.25">
      <c r="A79" t="s">
        <v>3069</v>
      </c>
      <c r="B79">
        <v>527121.76</v>
      </c>
      <c r="C79">
        <v>0</v>
      </c>
      <c r="D79">
        <v>56393</v>
      </c>
      <c r="E79">
        <v>375771.55</v>
      </c>
      <c r="F79">
        <v>29914.17</v>
      </c>
      <c r="M79">
        <v>-974111.54</v>
      </c>
      <c r="N79">
        <v>1700209.39</v>
      </c>
      <c r="P79">
        <v>716024.33</v>
      </c>
      <c r="Q79">
        <v>330000</v>
      </c>
      <c r="T79">
        <v>583210</v>
      </c>
      <c r="V79">
        <v>817324</v>
      </c>
      <c r="Y79">
        <v>344733.95</v>
      </c>
      <c r="Z79">
        <v>28091.25</v>
      </c>
    </row>
    <row r="80" spans="1:26" x14ac:dyDescent="0.25">
      <c r="A80" t="s">
        <v>3070</v>
      </c>
      <c r="B80">
        <v>381850.51</v>
      </c>
      <c r="C80">
        <v>0</v>
      </c>
      <c r="D80">
        <v>55970.06</v>
      </c>
      <c r="E80">
        <v>532211.15</v>
      </c>
      <c r="F80">
        <v>12119.85</v>
      </c>
      <c r="J80">
        <v>121</v>
      </c>
      <c r="M80">
        <v>-583035.37</v>
      </c>
      <c r="N80">
        <v>1448416.88</v>
      </c>
      <c r="P80">
        <v>634326.9</v>
      </c>
      <c r="Q80">
        <v>36000</v>
      </c>
      <c r="T80">
        <v>624720</v>
      </c>
      <c r="V80">
        <v>808975</v>
      </c>
      <c r="Y80">
        <v>199494.03</v>
      </c>
      <c r="Z80">
        <v>46481.31</v>
      </c>
    </row>
    <row r="81" spans="1:26" x14ac:dyDescent="0.25">
      <c r="A81" t="s">
        <v>3071</v>
      </c>
      <c r="B81">
        <v>279828.09999999998</v>
      </c>
      <c r="C81">
        <v>0</v>
      </c>
      <c r="D81">
        <v>14411.48</v>
      </c>
      <c r="E81">
        <v>523286.19</v>
      </c>
      <c r="F81">
        <v>19466.439999999999</v>
      </c>
      <c r="J81">
        <v>470</v>
      </c>
      <c r="M81">
        <v>-1169850.67</v>
      </c>
      <c r="N81">
        <v>2079850.72</v>
      </c>
      <c r="P81">
        <v>644023.30000000005</v>
      </c>
      <c r="T81">
        <v>487170</v>
      </c>
      <c r="V81">
        <v>666129</v>
      </c>
      <c r="Y81">
        <v>225523.34</v>
      </c>
      <c r="Z81">
        <v>178346.3</v>
      </c>
    </row>
    <row r="82" spans="1:26" x14ac:dyDescent="0.25">
      <c r="A82" t="s">
        <v>3072</v>
      </c>
      <c r="B82">
        <v>397508.25</v>
      </c>
      <c r="D82">
        <v>17790.98</v>
      </c>
      <c r="E82">
        <v>581154.06000000006</v>
      </c>
      <c r="F82">
        <v>41080.11</v>
      </c>
      <c r="M82">
        <v>-604942.32999999996</v>
      </c>
      <c r="N82">
        <v>1478004.6</v>
      </c>
      <c r="P82">
        <v>737239.61</v>
      </c>
      <c r="T82">
        <v>359510</v>
      </c>
      <c r="V82">
        <v>520169</v>
      </c>
      <c r="Y82">
        <v>218352.71</v>
      </c>
      <c r="Z82">
        <v>62469.77</v>
      </c>
    </row>
    <row r="83" spans="1:26" x14ac:dyDescent="0.25">
      <c r="A83" t="s">
        <v>3073</v>
      </c>
      <c r="B83">
        <v>432437.96</v>
      </c>
      <c r="C83">
        <v>0</v>
      </c>
      <c r="D83">
        <v>59639.64</v>
      </c>
      <c r="E83">
        <v>333296.40000000002</v>
      </c>
      <c r="F83">
        <v>544684.26</v>
      </c>
      <c r="J83">
        <v>0</v>
      </c>
      <c r="M83">
        <v>-468707.54</v>
      </c>
      <c r="N83">
        <v>1774409.19</v>
      </c>
      <c r="P83">
        <v>768335.07</v>
      </c>
      <c r="R83">
        <v>92.81</v>
      </c>
      <c r="T83">
        <v>660410</v>
      </c>
      <c r="V83">
        <v>940175</v>
      </c>
      <c r="Y83">
        <v>179326.98</v>
      </c>
      <c r="Z83">
        <v>77491.789999999994</v>
      </c>
    </row>
    <row r="84" spans="1:26" x14ac:dyDescent="0.25">
      <c r="A84" t="s">
        <v>3074</v>
      </c>
      <c r="B84">
        <v>201254.45</v>
      </c>
      <c r="C84">
        <v>0</v>
      </c>
      <c r="D84">
        <v>65065.11</v>
      </c>
      <c r="E84">
        <v>668103.94999999995</v>
      </c>
      <c r="F84">
        <v>21785.95</v>
      </c>
      <c r="M84">
        <v>-729108.34</v>
      </c>
      <c r="N84">
        <v>1568940.19</v>
      </c>
      <c r="P84">
        <v>685085.2</v>
      </c>
      <c r="T84">
        <v>746310</v>
      </c>
      <c r="V84">
        <v>961363</v>
      </c>
      <c r="Y84">
        <v>141599.63</v>
      </c>
      <c r="Z84">
        <v>56418.96</v>
      </c>
    </row>
    <row r="85" spans="1:26" x14ac:dyDescent="0.25">
      <c r="A85" t="s">
        <v>3075</v>
      </c>
      <c r="B85">
        <v>363742.48</v>
      </c>
      <c r="C85">
        <v>0</v>
      </c>
      <c r="D85">
        <v>27333.14</v>
      </c>
      <c r="E85">
        <v>426283.14</v>
      </c>
      <c r="F85">
        <v>14579.13</v>
      </c>
      <c r="M85">
        <v>-857620.83</v>
      </c>
      <c r="N85">
        <v>1499346.49</v>
      </c>
      <c r="P85">
        <v>708699.55</v>
      </c>
      <c r="Q85">
        <v>30000</v>
      </c>
      <c r="T85">
        <v>610180</v>
      </c>
      <c r="V85">
        <v>776123</v>
      </c>
      <c r="Y85">
        <v>201864.08</v>
      </c>
      <c r="Z85">
        <v>33642.74</v>
      </c>
    </row>
    <row r="86" spans="1:26" x14ac:dyDescent="0.25">
      <c r="A86" t="s">
        <v>3182</v>
      </c>
      <c r="B86">
        <v>264762.89</v>
      </c>
      <c r="C86">
        <v>0</v>
      </c>
      <c r="D86">
        <v>14404.53</v>
      </c>
      <c r="E86">
        <v>392219.36</v>
      </c>
      <c r="F86">
        <v>13828</v>
      </c>
      <c r="J86">
        <v>0</v>
      </c>
      <c r="M86">
        <v>-1687938.17</v>
      </c>
      <c r="N86">
        <v>2293429.0699999998</v>
      </c>
      <c r="P86">
        <v>435432.64</v>
      </c>
      <c r="Q86">
        <v>60000</v>
      </c>
      <c r="T86">
        <v>281810</v>
      </c>
      <c r="V86">
        <v>394114</v>
      </c>
      <c r="Y86">
        <v>143444.66</v>
      </c>
      <c r="Z86">
        <v>35510.1</v>
      </c>
    </row>
    <row r="87" spans="1:26" x14ac:dyDescent="0.25">
      <c r="A87" t="s">
        <v>3076</v>
      </c>
      <c r="B87">
        <v>406198.16</v>
      </c>
      <c r="C87">
        <v>0</v>
      </c>
      <c r="D87">
        <v>43865.08</v>
      </c>
      <c r="E87">
        <v>438218.79</v>
      </c>
      <c r="F87">
        <v>69808.649999999994</v>
      </c>
      <c r="M87">
        <v>1135463.68</v>
      </c>
      <c r="P87">
        <v>104830.91</v>
      </c>
      <c r="Q87">
        <v>1330</v>
      </c>
      <c r="T87">
        <v>512260</v>
      </c>
      <c r="V87">
        <v>605680</v>
      </c>
      <c r="Y87">
        <v>114051.47</v>
      </c>
      <c r="Z87">
        <v>24742.44</v>
      </c>
    </row>
    <row r="88" spans="1:26" x14ac:dyDescent="0.25">
      <c r="A88" t="s">
        <v>3077</v>
      </c>
      <c r="B88">
        <v>301793.75</v>
      </c>
      <c r="C88">
        <v>0</v>
      </c>
      <c r="D88">
        <v>4621.2700000000004</v>
      </c>
      <c r="E88">
        <v>2155446.23</v>
      </c>
      <c r="F88">
        <v>68698.080000000002</v>
      </c>
      <c r="M88">
        <v>2670277.84</v>
      </c>
      <c r="P88">
        <v>79938.759999999995</v>
      </c>
      <c r="T88">
        <v>401480</v>
      </c>
      <c r="V88">
        <v>499941</v>
      </c>
      <c r="Y88">
        <v>67172.91</v>
      </c>
      <c r="Z88">
        <v>13798.36</v>
      </c>
    </row>
    <row r="89" spans="1:26" x14ac:dyDescent="0.25">
      <c r="A89" t="s">
        <v>3078</v>
      </c>
      <c r="B89">
        <v>854601</v>
      </c>
      <c r="C89">
        <v>0</v>
      </c>
      <c r="D89">
        <v>14105.51</v>
      </c>
      <c r="E89">
        <v>1994059.64</v>
      </c>
      <c r="F89">
        <v>-41242.339999999997</v>
      </c>
      <c r="M89">
        <v>2724094.23</v>
      </c>
      <c r="P89">
        <v>104303.27</v>
      </c>
      <c r="Q89">
        <v>229440</v>
      </c>
      <c r="T89">
        <v>615920</v>
      </c>
      <c r="U89">
        <v>587.42999999999995</v>
      </c>
      <c r="V89">
        <v>667089.43000000005</v>
      </c>
      <c r="Y89">
        <v>96060.25</v>
      </c>
      <c r="Z89">
        <v>51571.44</v>
      </c>
    </row>
    <row r="90" spans="1:26" x14ac:dyDescent="0.25">
      <c r="A90" t="s">
        <v>3171</v>
      </c>
      <c r="B90">
        <v>120233.53</v>
      </c>
      <c r="C90">
        <v>0</v>
      </c>
      <c r="D90">
        <v>26341.85</v>
      </c>
      <c r="E90">
        <v>212912.37</v>
      </c>
      <c r="F90">
        <v>42921.64</v>
      </c>
      <c r="M90">
        <v>516568.53</v>
      </c>
      <c r="P90">
        <v>51744.28</v>
      </c>
      <c r="T90">
        <v>275490</v>
      </c>
      <c r="V90">
        <v>324982</v>
      </c>
      <c r="Y90">
        <v>67706.5</v>
      </c>
      <c r="Z90">
        <v>17504.919999999998</v>
      </c>
    </row>
    <row r="91" spans="1:26" x14ac:dyDescent="0.25">
      <c r="A91" t="s">
        <v>3079</v>
      </c>
      <c r="B91">
        <v>318061.46999999997</v>
      </c>
      <c r="C91">
        <v>0</v>
      </c>
      <c r="D91">
        <v>89569.29</v>
      </c>
      <c r="E91">
        <v>257619.26</v>
      </c>
      <c r="F91">
        <v>16860.48</v>
      </c>
      <c r="J91">
        <v>14.02</v>
      </c>
      <c r="M91">
        <v>-1777299.81</v>
      </c>
      <c r="N91">
        <v>2452917.63</v>
      </c>
      <c r="P91">
        <v>655228.1</v>
      </c>
      <c r="Q91">
        <v>52960</v>
      </c>
      <c r="R91">
        <v>15.16</v>
      </c>
      <c r="T91">
        <v>870440</v>
      </c>
      <c r="U91">
        <v>14000</v>
      </c>
      <c r="V91">
        <v>1086957</v>
      </c>
      <c r="Y91">
        <v>412507.64</v>
      </c>
      <c r="Z91">
        <v>8924.9599999999991</v>
      </c>
    </row>
    <row r="92" spans="1:26" x14ac:dyDescent="0.25">
      <c r="A92" t="s">
        <v>3080</v>
      </c>
      <c r="B92">
        <v>69554.03</v>
      </c>
      <c r="C92">
        <v>0</v>
      </c>
      <c r="D92">
        <v>28188.02</v>
      </c>
      <c r="E92">
        <v>5</v>
      </c>
      <c r="F92">
        <v>43917.99</v>
      </c>
      <c r="J92">
        <v>46.73</v>
      </c>
      <c r="M92">
        <v>-1839967.35</v>
      </c>
      <c r="N92">
        <v>1997915.47</v>
      </c>
      <c r="P92">
        <v>357263.61</v>
      </c>
      <c r="Q92">
        <v>21000</v>
      </c>
      <c r="T92">
        <v>557280</v>
      </c>
      <c r="U92">
        <v>6000</v>
      </c>
      <c r="V92">
        <v>728163</v>
      </c>
      <c r="W92">
        <v>3000</v>
      </c>
      <c r="Y92">
        <v>168560.5</v>
      </c>
      <c r="Z92">
        <v>2199.92</v>
      </c>
    </row>
    <row r="93" spans="1:26" x14ac:dyDescent="0.25">
      <c r="A93" t="s">
        <v>3081</v>
      </c>
      <c r="B93">
        <v>85984.47</v>
      </c>
      <c r="C93">
        <v>4000</v>
      </c>
      <c r="D93">
        <v>20377.849999999999</v>
      </c>
      <c r="E93">
        <v>5</v>
      </c>
      <c r="F93">
        <v>119479.09</v>
      </c>
      <c r="M93">
        <v>-1900021.98</v>
      </c>
      <c r="N93">
        <v>2154589.06</v>
      </c>
      <c r="P93">
        <v>545114.38</v>
      </c>
      <c r="Q93">
        <v>57891</v>
      </c>
      <c r="R93">
        <v>24.29</v>
      </c>
      <c r="T93">
        <v>795000</v>
      </c>
      <c r="U93">
        <v>12000</v>
      </c>
      <c r="V93">
        <v>1035850</v>
      </c>
      <c r="Y93">
        <v>299775.24</v>
      </c>
      <c r="Z93">
        <v>20412.599999999999</v>
      </c>
    </row>
    <row r="94" spans="1:26" x14ac:dyDescent="0.25">
      <c r="A94" t="s">
        <v>3082</v>
      </c>
      <c r="B94">
        <v>475137.08</v>
      </c>
      <c r="C94">
        <v>0</v>
      </c>
      <c r="D94">
        <v>43203.86</v>
      </c>
      <c r="E94">
        <v>3</v>
      </c>
      <c r="F94">
        <v>22724.15</v>
      </c>
      <c r="J94">
        <v>-500</v>
      </c>
      <c r="M94">
        <v>-257926.3</v>
      </c>
      <c r="N94">
        <v>679279.9</v>
      </c>
      <c r="P94">
        <v>690231.88</v>
      </c>
      <c r="Q94">
        <v>203320</v>
      </c>
      <c r="T94">
        <v>668000</v>
      </c>
      <c r="V94">
        <v>903937.26</v>
      </c>
      <c r="Y94">
        <v>420963.45</v>
      </c>
      <c r="Z94">
        <v>4886.68</v>
      </c>
    </row>
    <row r="95" spans="1:26" x14ac:dyDescent="0.25">
      <c r="A95" t="s">
        <v>3083</v>
      </c>
      <c r="B95">
        <v>498667.25</v>
      </c>
      <c r="C95">
        <v>0</v>
      </c>
      <c r="D95">
        <v>16823.82</v>
      </c>
      <c r="E95">
        <v>2144.31</v>
      </c>
      <c r="F95">
        <v>60701.35</v>
      </c>
      <c r="M95">
        <v>-1928458.6</v>
      </c>
      <c r="N95">
        <v>2305013.7999999998</v>
      </c>
      <c r="P95">
        <v>422004.5</v>
      </c>
      <c r="Q95">
        <v>242400</v>
      </c>
      <c r="R95">
        <v>23.02</v>
      </c>
      <c r="T95">
        <v>763560</v>
      </c>
      <c r="U95">
        <v>10000</v>
      </c>
      <c r="V95">
        <v>923187</v>
      </c>
      <c r="Y95">
        <v>197869.23</v>
      </c>
      <c r="Z95">
        <v>12000.76</v>
      </c>
    </row>
    <row r="96" spans="1:26" x14ac:dyDescent="0.25">
      <c r="A96" t="s">
        <v>3084</v>
      </c>
      <c r="B96">
        <v>699870.13</v>
      </c>
      <c r="C96">
        <v>0</v>
      </c>
      <c r="D96">
        <v>36142.89</v>
      </c>
      <c r="E96">
        <v>4</v>
      </c>
      <c r="F96">
        <v>2198.88</v>
      </c>
      <c r="J96">
        <v>256.14</v>
      </c>
      <c r="M96">
        <v>167918.86</v>
      </c>
      <c r="N96">
        <v>266818</v>
      </c>
      <c r="P96">
        <v>872375.92</v>
      </c>
      <c r="Q96">
        <v>34000</v>
      </c>
      <c r="R96">
        <v>26.65</v>
      </c>
      <c r="T96">
        <v>882480</v>
      </c>
      <c r="U96">
        <v>12000</v>
      </c>
      <c r="V96">
        <v>1019686</v>
      </c>
      <c r="W96">
        <v>11600</v>
      </c>
      <c r="Y96">
        <v>368847.67</v>
      </c>
      <c r="Z96">
        <v>4490</v>
      </c>
    </row>
    <row r="97" spans="1:26" x14ac:dyDescent="0.25">
      <c r="A97" t="s">
        <v>3085</v>
      </c>
      <c r="B97">
        <v>241408.96</v>
      </c>
      <c r="C97">
        <v>0</v>
      </c>
      <c r="D97">
        <v>29176.86</v>
      </c>
      <c r="E97">
        <v>34106</v>
      </c>
      <c r="F97">
        <v>63640.91</v>
      </c>
      <c r="J97">
        <v>2035.78</v>
      </c>
      <c r="M97">
        <v>-1495769.9</v>
      </c>
      <c r="N97">
        <v>1877398.81</v>
      </c>
      <c r="P97">
        <v>474600.34</v>
      </c>
      <c r="T97">
        <v>574600</v>
      </c>
      <c r="U97">
        <v>6000</v>
      </c>
      <c r="V97">
        <v>790372</v>
      </c>
      <c r="Y97">
        <v>194087.18</v>
      </c>
      <c r="Z97">
        <v>8248.1200000000008</v>
      </c>
    </row>
    <row r="98" spans="1:26" x14ac:dyDescent="0.25">
      <c r="A98" t="s">
        <v>3086</v>
      </c>
      <c r="B98">
        <v>240160.55</v>
      </c>
      <c r="C98">
        <v>0</v>
      </c>
      <c r="D98">
        <v>41621.83</v>
      </c>
      <c r="E98">
        <v>469228.27</v>
      </c>
      <c r="F98">
        <v>31.05</v>
      </c>
      <c r="J98">
        <v>655.75</v>
      </c>
      <c r="M98">
        <v>-216721.96</v>
      </c>
      <c r="N98">
        <v>804941.61</v>
      </c>
      <c r="P98">
        <v>832725.41</v>
      </c>
      <c r="R98">
        <v>4.21</v>
      </c>
      <c r="T98">
        <v>695400</v>
      </c>
      <c r="U98">
        <v>10000</v>
      </c>
      <c r="V98">
        <v>925662</v>
      </c>
      <c r="Y98">
        <v>329407.96000000002</v>
      </c>
      <c r="Z98">
        <v>4543.3599999999997</v>
      </c>
    </row>
    <row r="99" spans="1:26" x14ac:dyDescent="0.25">
      <c r="A99" t="s">
        <v>3087</v>
      </c>
      <c r="B99">
        <v>201067.43</v>
      </c>
      <c r="C99">
        <v>0</v>
      </c>
      <c r="D99">
        <v>22557.919999999998</v>
      </c>
      <c r="E99">
        <v>3</v>
      </c>
      <c r="F99">
        <v>4351.5600000000004</v>
      </c>
      <c r="M99">
        <v>-2269555.08</v>
      </c>
      <c r="N99">
        <v>2543552.06</v>
      </c>
      <c r="P99">
        <v>316973.28999999998</v>
      </c>
      <c r="Q99">
        <v>45760</v>
      </c>
      <c r="T99">
        <v>357200</v>
      </c>
      <c r="U99">
        <v>8000</v>
      </c>
      <c r="V99">
        <v>428808</v>
      </c>
      <c r="Y99">
        <v>262844.48</v>
      </c>
      <c r="Z99">
        <v>147.88</v>
      </c>
    </row>
    <row r="100" spans="1:26" x14ac:dyDescent="0.25">
      <c r="A100" t="s">
        <v>3088</v>
      </c>
      <c r="B100">
        <v>171006.81</v>
      </c>
      <c r="C100">
        <v>0</v>
      </c>
      <c r="D100">
        <v>37565.31</v>
      </c>
      <c r="E100">
        <v>25945.64</v>
      </c>
      <c r="F100">
        <v>117139.24</v>
      </c>
      <c r="J100">
        <v>358.93</v>
      </c>
      <c r="M100">
        <v>-1176848.45</v>
      </c>
      <c r="N100">
        <v>1708771</v>
      </c>
      <c r="P100">
        <v>492419.27</v>
      </c>
      <c r="Q100">
        <v>55120</v>
      </c>
      <c r="R100">
        <v>17.12</v>
      </c>
      <c r="T100">
        <v>956880</v>
      </c>
      <c r="U100">
        <v>12000</v>
      </c>
      <c r="V100">
        <v>1107433</v>
      </c>
      <c r="X100">
        <v>1500</v>
      </c>
      <c r="Y100">
        <v>453132.33</v>
      </c>
      <c r="Z100">
        <v>44558.04</v>
      </c>
    </row>
    <row r="101" spans="1:26" x14ac:dyDescent="0.25">
      <c r="A101" t="s">
        <v>3089</v>
      </c>
      <c r="B101">
        <v>116489.01</v>
      </c>
      <c r="C101">
        <v>0</v>
      </c>
      <c r="D101">
        <v>68202.929999999993</v>
      </c>
      <c r="E101">
        <v>35212.9</v>
      </c>
      <c r="F101">
        <v>-71956.86</v>
      </c>
      <c r="J101">
        <v>1923</v>
      </c>
      <c r="M101">
        <v>-2102031.17</v>
      </c>
      <c r="N101">
        <v>2266060.31</v>
      </c>
      <c r="P101">
        <v>571036.9</v>
      </c>
      <c r="Q101">
        <v>53680</v>
      </c>
      <c r="R101">
        <v>7.28</v>
      </c>
      <c r="T101">
        <v>775560</v>
      </c>
      <c r="U101">
        <v>12000</v>
      </c>
      <c r="V101">
        <v>998584</v>
      </c>
      <c r="Y101">
        <v>306388.96000000002</v>
      </c>
      <c r="Z101">
        <v>26627.88</v>
      </c>
    </row>
    <row r="102" spans="1:26" x14ac:dyDescent="0.25">
      <c r="A102" t="s">
        <v>3090</v>
      </c>
      <c r="B102">
        <v>105907.93</v>
      </c>
      <c r="C102">
        <v>0</v>
      </c>
      <c r="D102">
        <v>23515.79</v>
      </c>
      <c r="E102">
        <v>4</v>
      </c>
      <c r="F102">
        <v>3506.18</v>
      </c>
      <c r="M102">
        <v>-692972.73</v>
      </c>
      <c r="N102">
        <v>803987.63</v>
      </c>
      <c r="P102">
        <v>423376.25</v>
      </c>
      <c r="Q102">
        <v>29200</v>
      </c>
      <c r="T102">
        <v>402720</v>
      </c>
      <c r="U102">
        <v>6000</v>
      </c>
      <c r="V102">
        <v>565752</v>
      </c>
      <c r="Y102">
        <v>206319.64</v>
      </c>
      <c r="Z102">
        <v>555.55999999999995</v>
      </c>
    </row>
    <row r="103" spans="1:26" x14ac:dyDescent="0.25">
      <c r="A103" t="s">
        <v>3091</v>
      </c>
      <c r="B103">
        <v>436257.79</v>
      </c>
      <c r="C103">
        <v>0</v>
      </c>
      <c r="D103">
        <v>32673.13</v>
      </c>
      <c r="E103">
        <v>56108</v>
      </c>
      <c r="F103">
        <v>2424.16</v>
      </c>
      <c r="M103">
        <v>-2440959.6</v>
      </c>
      <c r="N103">
        <v>2982456.62</v>
      </c>
      <c r="P103">
        <v>461149.93</v>
      </c>
      <c r="Q103">
        <v>30000</v>
      </c>
      <c r="T103">
        <v>666360</v>
      </c>
      <c r="U103">
        <v>14000</v>
      </c>
      <c r="V103">
        <v>853195</v>
      </c>
      <c r="Y103">
        <v>233572.03</v>
      </c>
      <c r="Z103">
        <v>6226.84</v>
      </c>
    </row>
    <row r="104" spans="1:26" x14ac:dyDescent="0.25">
      <c r="A104" t="s">
        <v>3092</v>
      </c>
      <c r="B104">
        <v>65391.5</v>
      </c>
      <c r="C104">
        <v>0</v>
      </c>
      <c r="D104">
        <v>28716.47</v>
      </c>
      <c r="E104">
        <v>5</v>
      </c>
      <c r="F104">
        <v>190121.02</v>
      </c>
      <c r="J104">
        <v>141.16999999999999</v>
      </c>
      <c r="M104">
        <v>-1736504.39</v>
      </c>
      <c r="N104">
        <v>2096504</v>
      </c>
      <c r="P104">
        <v>426892.67</v>
      </c>
      <c r="Q104">
        <v>38880</v>
      </c>
      <c r="T104">
        <v>666300</v>
      </c>
      <c r="U104">
        <v>10500</v>
      </c>
      <c r="V104">
        <v>849356</v>
      </c>
      <c r="Y104">
        <v>282164.64</v>
      </c>
      <c r="Z104">
        <v>13446.32</v>
      </c>
    </row>
    <row r="105" spans="1:26" x14ac:dyDescent="0.25">
      <c r="A105" t="s">
        <v>3093</v>
      </c>
      <c r="B105">
        <v>154240.48000000001</v>
      </c>
      <c r="C105">
        <v>0</v>
      </c>
      <c r="D105">
        <v>57077.03</v>
      </c>
      <c r="E105">
        <v>213319.97</v>
      </c>
      <c r="F105">
        <v>109109.48</v>
      </c>
      <c r="J105">
        <v>101948.22</v>
      </c>
      <c r="M105">
        <v>-3937947.74</v>
      </c>
      <c r="N105">
        <v>4349913</v>
      </c>
      <c r="P105">
        <v>712738.4</v>
      </c>
      <c r="R105">
        <v>31.75</v>
      </c>
      <c r="T105">
        <v>728120</v>
      </c>
      <c r="U105">
        <v>107014</v>
      </c>
      <c r="V105">
        <v>979926</v>
      </c>
      <c r="W105">
        <v>1500</v>
      </c>
      <c r="Y105">
        <v>393844.01</v>
      </c>
      <c r="Z105">
        <v>53538.16</v>
      </c>
    </row>
    <row r="106" spans="1:26" x14ac:dyDescent="0.25">
      <c r="A106" t="s">
        <v>3094</v>
      </c>
      <c r="B106">
        <v>384233.14</v>
      </c>
      <c r="C106">
        <v>0</v>
      </c>
      <c r="D106">
        <v>84306.12</v>
      </c>
      <c r="E106">
        <v>193064.13</v>
      </c>
      <c r="F106">
        <v>4029.94</v>
      </c>
      <c r="M106">
        <v>-758552.19</v>
      </c>
      <c r="N106">
        <v>1350408.04</v>
      </c>
      <c r="P106">
        <v>507836.1</v>
      </c>
      <c r="Q106">
        <v>156840</v>
      </c>
      <c r="R106">
        <v>27.3</v>
      </c>
      <c r="T106">
        <v>709280</v>
      </c>
      <c r="U106">
        <v>12000</v>
      </c>
      <c r="V106">
        <v>925917</v>
      </c>
      <c r="Y106">
        <v>279103.92</v>
      </c>
      <c r="Z106">
        <v>9010</v>
      </c>
    </row>
    <row r="107" spans="1:26" x14ac:dyDescent="0.25">
      <c r="A107" t="s">
        <v>3177</v>
      </c>
      <c r="B107">
        <v>204344.28</v>
      </c>
      <c r="C107">
        <v>0</v>
      </c>
      <c r="D107">
        <v>30317.67</v>
      </c>
      <c r="E107">
        <v>1777.43</v>
      </c>
      <c r="F107">
        <v>18126.34</v>
      </c>
      <c r="J107">
        <v>323.2</v>
      </c>
      <c r="M107">
        <v>-2080594.44</v>
      </c>
      <c r="N107">
        <v>2389700.83</v>
      </c>
      <c r="P107">
        <v>472420.37</v>
      </c>
      <c r="T107">
        <v>581520</v>
      </c>
      <c r="U107">
        <v>6000</v>
      </c>
      <c r="V107">
        <v>808168</v>
      </c>
      <c r="Y107">
        <v>186816.32</v>
      </c>
      <c r="Z107">
        <v>36869.919999999998</v>
      </c>
    </row>
    <row r="108" spans="1:26" x14ac:dyDescent="0.25">
      <c r="A108" t="s">
        <v>3178</v>
      </c>
      <c r="B108">
        <v>267357.68</v>
      </c>
      <c r="C108">
        <v>0</v>
      </c>
      <c r="D108">
        <v>21213</v>
      </c>
      <c r="E108">
        <v>104758.02</v>
      </c>
      <c r="F108">
        <v>1025</v>
      </c>
      <c r="M108">
        <v>-4985665.6399999997</v>
      </c>
      <c r="N108">
        <v>5385590.1100000003</v>
      </c>
      <c r="P108">
        <v>373060.25</v>
      </c>
      <c r="Q108">
        <v>37640</v>
      </c>
      <c r="T108">
        <v>412880</v>
      </c>
      <c r="U108">
        <v>8000</v>
      </c>
      <c r="V108">
        <v>574100</v>
      </c>
      <c r="Y108">
        <v>187304.42</v>
      </c>
      <c r="Z108">
        <v>9796.6</v>
      </c>
    </row>
    <row r="109" spans="1:26" x14ac:dyDescent="0.25">
      <c r="A109" t="s">
        <v>3095</v>
      </c>
      <c r="B109">
        <v>593355.88</v>
      </c>
      <c r="C109">
        <v>0</v>
      </c>
      <c r="D109">
        <v>73710.36</v>
      </c>
      <c r="E109">
        <v>142209.15</v>
      </c>
      <c r="F109">
        <v>3277.06</v>
      </c>
      <c r="J109">
        <v>132</v>
      </c>
      <c r="M109">
        <v>-1275633.1000000001</v>
      </c>
      <c r="N109">
        <v>1851650.31</v>
      </c>
      <c r="P109">
        <v>736741.1</v>
      </c>
      <c r="T109">
        <v>396460</v>
      </c>
      <c r="U109">
        <v>13150</v>
      </c>
      <c r="V109">
        <v>555505</v>
      </c>
      <c r="Y109">
        <v>157671.85999999999</v>
      </c>
      <c r="Z109">
        <v>12323.5</v>
      </c>
    </row>
    <row r="110" spans="1:26" x14ac:dyDescent="0.25">
      <c r="A110" t="s">
        <v>3096</v>
      </c>
      <c r="B110">
        <v>860595.83</v>
      </c>
      <c r="C110">
        <v>0</v>
      </c>
      <c r="D110">
        <v>17044.650000000001</v>
      </c>
      <c r="E110">
        <v>469504.41</v>
      </c>
      <c r="F110">
        <v>605333.66</v>
      </c>
      <c r="J110">
        <v>0</v>
      </c>
      <c r="M110">
        <v>88761.600000000006</v>
      </c>
      <c r="N110">
        <v>1448584.45</v>
      </c>
      <c r="P110">
        <v>1216226.6599999999</v>
      </c>
      <c r="T110">
        <v>813440</v>
      </c>
      <c r="U110">
        <v>12000</v>
      </c>
      <c r="V110">
        <v>981373</v>
      </c>
      <c r="Y110">
        <v>319111.99</v>
      </c>
      <c r="Z110">
        <v>112136.67</v>
      </c>
    </row>
    <row r="111" spans="1:26" x14ac:dyDescent="0.25">
      <c r="A111" t="s">
        <v>3097</v>
      </c>
      <c r="B111">
        <v>666319.30000000005</v>
      </c>
      <c r="D111">
        <v>35586.300000000003</v>
      </c>
      <c r="E111">
        <v>192910.14</v>
      </c>
      <c r="F111">
        <v>62150.11</v>
      </c>
      <c r="J111">
        <v>234</v>
      </c>
      <c r="M111">
        <v>-1655768.67</v>
      </c>
      <c r="N111">
        <v>2294612.94</v>
      </c>
      <c r="P111">
        <v>1100065.71</v>
      </c>
      <c r="R111">
        <v>131.47</v>
      </c>
      <c r="T111">
        <v>615900</v>
      </c>
      <c r="U111">
        <v>6000</v>
      </c>
      <c r="V111">
        <v>821844</v>
      </c>
      <c r="Y111">
        <v>245816.72</v>
      </c>
      <c r="Z111">
        <v>55091.38</v>
      </c>
    </row>
    <row r="112" spans="1:26" x14ac:dyDescent="0.25">
      <c r="A112" t="s">
        <v>3098</v>
      </c>
      <c r="B112">
        <v>194771.86</v>
      </c>
      <c r="C112">
        <v>0</v>
      </c>
      <c r="D112">
        <v>31622.42</v>
      </c>
      <c r="E112">
        <v>18366.189999999999</v>
      </c>
      <c r="F112">
        <v>24331.75</v>
      </c>
      <c r="J112">
        <v>887.03</v>
      </c>
      <c r="M112">
        <v>-1663487.46</v>
      </c>
      <c r="N112">
        <v>1767292.42</v>
      </c>
      <c r="P112">
        <v>565870.44999999995</v>
      </c>
      <c r="R112">
        <v>394.19</v>
      </c>
      <c r="T112">
        <v>761420</v>
      </c>
      <c r="U112">
        <v>10400</v>
      </c>
      <c r="V112">
        <v>879128</v>
      </c>
      <c r="Y112">
        <v>176020.82</v>
      </c>
      <c r="Z112">
        <v>9860.59</v>
      </c>
    </row>
    <row r="113" spans="1:26" x14ac:dyDescent="0.25">
      <c r="A113" t="s">
        <v>3099</v>
      </c>
      <c r="B113">
        <v>916534.28</v>
      </c>
      <c r="C113">
        <v>0</v>
      </c>
      <c r="D113">
        <v>34131.660000000003</v>
      </c>
      <c r="E113">
        <v>533832.01</v>
      </c>
      <c r="F113">
        <v>55422.81</v>
      </c>
      <c r="J113">
        <v>0</v>
      </c>
      <c r="M113">
        <v>-976750.96</v>
      </c>
      <c r="N113">
        <v>1775492.61</v>
      </c>
      <c r="P113">
        <v>1587359.75</v>
      </c>
      <c r="T113">
        <v>728260</v>
      </c>
      <c r="U113">
        <v>14850</v>
      </c>
      <c r="V113">
        <v>962436</v>
      </c>
      <c r="Y113">
        <v>298900.03999999998</v>
      </c>
      <c r="Z113">
        <v>51629.599999999999</v>
      </c>
    </row>
    <row r="114" spans="1:26" x14ac:dyDescent="0.25">
      <c r="A114" t="s">
        <v>3179</v>
      </c>
      <c r="B114">
        <v>896261.23</v>
      </c>
      <c r="C114">
        <v>19200</v>
      </c>
      <c r="D114">
        <v>29027.78</v>
      </c>
      <c r="E114">
        <v>149716.23000000001</v>
      </c>
      <c r="F114">
        <v>39159.67</v>
      </c>
      <c r="J114">
        <v>-2572</v>
      </c>
      <c r="M114">
        <v>-1796129.5</v>
      </c>
      <c r="N114">
        <v>2441491.2400000002</v>
      </c>
      <c r="P114">
        <v>1019820.07</v>
      </c>
      <c r="T114">
        <v>587120</v>
      </c>
      <c r="U114">
        <v>6000</v>
      </c>
      <c r="V114">
        <v>698417</v>
      </c>
      <c r="Y114">
        <v>251700.6</v>
      </c>
      <c r="Z114">
        <v>16659.8</v>
      </c>
    </row>
    <row r="115" spans="1:26" x14ac:dyDescent="0.25">
      <c r="A115" t="s">
        <v>3100</v>
      </c>
      <c r="B115">
        <v>923543.06</v>
      </c>
      <c r="C115">
        <v>0</v>
      </c>
      <c r="D115">
        <v>27174.47</v>
      </c>
      <c r="E115">
        <v>72339.33</v>
      </c>
      <c r="F115">
        <v>167300.20000000001</v>
      </c>
      <c r="J115">
        <v>400</v>
      </c>
      <c r="M115">
        <v>-832113.24</v>
      </c>
      <c r="N115">
        <v>1753510.53</v>
      </c>
      <c r="P115">
        <v>867121.36</v>
      </c>
      <c r="Q115">
        <v>102000</v>
      </c>
      <c r="T115">
        <v>936140</v>
      </c>
      <c r="V115">
        <v>1240531</v>
      </c>
      <c r="Y115">
        <v>234037.12</v>
      </c>
      <c r="Z115">
        <v>23788.47</v>
      </c>
    </row>
    <row r="116" spans="1:26" x14ac:dyDescent="0.25">
      <c r="A116" t="s">
        <v>3101</v>
      </c>
      <c r="B116">
        <v>1105717.55</v>
      </c>
      <c r="C116">
        <v>0</v>
      </c>
      <c r="D116">
        <v>41139.82</v>
      </c>
      <c r="E116">
        <v>116149.11</v>
      </c>
      <c r="F116">
        <v>51057.88</v>
      </c>
      <c r="J116">
        <v>0</v>
      </c>
      <c r="M116">
        <v>-1434065.21</v>
      </c>
      <c r="N116">
        <v>2570940.36</v>
      </c>
      <c r="O116">
        <v>9.26</v>
      </c>
      <c r="P116">
        <v>1156318.81</v>
      </c>
      <c r="T116">
        <v>639980</v>
      </c>
      <c r="V116">
        <v>1099014</v>
      </c>
      <c r="Y116">
        <v>369043.47</v>
      </c>
      <c r="Z116">
        <v>18920.89</v>
      </c>
    </row>
    <row r="117" spans="1:26" x14ac:dyDescent="0.25">
      <c r="A117" t="s">
        <v>3102</v>
      </c>
      <c r="B117">
        <v>1003289.06</v>
      </c>
      <c r="C117">
        <v>0</v>
      </c>
      <c r="D117">
        <v>62941.69</v>
      </c>
      <c r="E117">
        <v>921846.78</v>
      </c>
      <c r="F117">
        <v>178226.8</v>
      </c>
      <c r="J117">
        <v>300</v>
      </c>
      <c r="M117">
        <v>-305956.89</v>
      </c>
      <c r="N117">
        <v>2193906.69</v>
      </c>
      <c r="P117">
        <v>1067968.25</v>
      </c>
      <c r="T117">
        <v>1062010</v>
      </c>
      <c r="U117">
        <v>1000</v>
      </c>
      <c r="V117">
        <v>1373096</v>
      </c>
      <c r="X117">
        <v>960</v>
      </c>
      <c r="Y117">
        <v>246827.79</v>
      </c>
      <c r="Z117">
        <v>76602.429999999993</v>
      </c>
    </row>
    <row r="118" spans="1:26" x14ac:dyDescent="0.25">
      <c r="A118" t="s">
        <v>3103</v>
      </c>
      <c r="B118">
        <v>689863.43</v>
      </c>
      <c r="C118">
        <v>0</v>
      </c>
      <c r="D118">
        <v>51937.120000000003</v>
      </c>
      <c r="E118">
        <v>241049.3</v>
      </c>
      <c r="F118">
        <v>77875.350000000006</v>
      </c>
      <c r="J118">
        <v>424.08</v>
      </c>
      <c r="M118">
        <v>-1285503.9099999999</v>
      </c>
      <c r="N118">
        <v>2140701.11</v>
      </c>
      <c r="P118">
        <v>601707.05000000005</v>
      </c>
      <c r="Q118">
        <v>139000</v>
      </c>
      <c r="T118">
        <v>261380</v>
      </c>
      <c r="V118">
        <v>413454.5</v>
      </c>
      <c r="Y118">
        <v>242634.37</v>
      </c>
      <c r="Z118">
        <v>48794.26</v>
      </c>
    </row>
    <row r="119" spans="1:26" x14ac:dyDescent="0.25">
      <c r="A119" t="s">
        <v>3104</v>
      </c>
      <c r="B119">
        <v>1265764.42</v>
      </c>
      <c r="C119">
        <v>0</v>
      </c>
      <c r="D119">
        <v>16199.26</v>
      </c>
      <c r="E119">
        <v>152256.47</v>
      </c>
      <c r="F119">
        <v>149549.44</v>
      </c>
      <c r="J119">
        <v>0</v>
      </c>
      <c r="M119">
        <v>-1768148.63</v>
      </c>
      <c r="N119">
        <v>2916966.34</v>
      </c>
      <c r="P119">
        <v>990839.86</v>
      </c>
      <c r="Q119">
        <v>179910</v>
      </c>
      <c r="T119">
        <v>909330</v>
      </c>
      <c r="V119">
        <v>1208065</v>
      </c>
      <c r="Y119">
        <v>197020.33</v>
      </c>
      <c r="Z119">
        <v>76792.649999999994</v>
      </c>
    </row>
    <row r="120" spans="1:26" x14ac:dyDescent="0.25">
      <c r="A120" t="s">
        <v>3105</v>
      </c>
      <c r="B120">
        <v>928215.19</v>
      </c>
      <c r="C120">
        <v>0</v>
      </c>
      <c r="D120">
        <v>25536.48</v>
      </c>
      <c r="E120">
        <v>2041071.82</v>
      </c>
      <c r="F120">
        <v>673042.02</v>
      </c>
      <c r="J120">
        <v>100</v>
      </c>
      <c r="M120">
        <v>2343528.63</v>
      </c>
      <c r="N120">
        <v>1273796.02</v>
      </c>
      <c r="P120">
        <v>859388.38</v>
      </c>
      <c r="T120">
        <v>460040</v>
      </c>
      <c r="V120">
        <v>740048</v>
      </c>
      <c r="Y120">
        <v>276450.39</v>
      </c>
      <c r="Z120">
        <v>117526.63</v>
      </c>
    </row>
    <row r="121" spans="1:26" x14ac:dyDescent="0.25">
      <c r="A121" t="s">
        <v>3106</v>
      </c>
      <c r="B121">
        <v>1245812.07</v>
      </c>
      <c r="C121">
        <v>0</v>
      </c>
      <c r="D121">
        <v>57494.83</v>
      </c>
      <c r="E121">
        <v>919315.28</v>
      </c>
      <c r="F121">
        <v>200602.69</v>
      </c>
      <c r="J121">
        <v>0</v>
      </c>
      <c r="M121">
        <v>775983.4</v>
      </c>
      <c r="N121">
        <v>1503797.2</v>
      </c>
      <c r="P121">
        <v>1093454.01</v>
      </c>
      <c r="T121">
        <v>955860</v>
      </c>
      <c r="V121">
        <v>1322721.74</v>
      </c>
      <c r="Y121">
        <v>328206.61</v>
      </c>
      <c r="Z121">
        <v>48291.39</v>
      </c>
    </row>
    <row r="122" spans="1:26" x14ac:dyDescent="0.25">
      <c r="A122" t="s">
        <v>3107</v>
      </c>
      <c r="B122">
        <v>1245594.52</v>
      </c>
      <c r="C122">
        <v>0</v>
      </c>
      <c r="D122">
        <v>32362.81</v>
      </c>
      <c r="E122">
        <v>359219.83</v>
      </c>
      <c r="F122">
        <v>90063.23</v>
      </c>
      <c r="J122">
        <v>0</v>
      </c>
      <c r="M122">
        <v>-6917.49</v>
      </c>
      <c r="N122">
        <v>1567499.51</v>
      </c>
      <c r="P122">
        <v>793526</v>
      </c>
      <c r="T122">
        <v>777880</v>
      </c>
      <c r="V122">
        <v>1041303</v>
      </c>
      <c r="Y122">
        <v>195865.14</v>
      </c>
      <c r="Z122">
        <v>31206.99</v>
      </c>
    </row>
    <row r="123" spans="1:26" x14ac:dyDescent="0.25">
      <c r="A123" t="s">
        <v>3183</v>
      </c>
      <c r="B123">
        <v>663780.67000000004</v>
      </c>
      <c r="C123">
        <v>0</v>
      </c>
      <c r="D123">
        <v>37705.56</v>
      </c>
      <c r="E123">
        <v>367917.39</v>
      </c>
      <c r="F123">
        <v>92538.9</v>
      </c>
      <c r="J123">
        <v>0</v>
      </c>
      <c r="M123">
        <v>-1516399.29</v>
      </c>
      <c r="N123">
        <v>2486417.9700000002</v>
      </c>
      <c r="P123">
        <v>671484.4</v>
      </c>
      <c r="T123">
        <v>558220</v>
      </c>
      <c r="V123">
        <v>770611</v>
      </c>
      <c r="Y123">
        <v>143919.14000000001</v>
      </c>
      <c r="Z123">
        <v>57537.42</v>
      </c>
    </row>
    <row r="124" spans="1:26" x14ac:dyDescent="0.25">
      <c r="A124" t="s">
        <v>3184</v>
      </c>
      <c r="B124">
        <v>989226.41</v>
      </c>
      <c r="C124">
        <v>0</v>
      </c>
      <c r="D124">
        <v>34823.57</v>
      </c>
      <c r="E124">
        <v>174131.11</v>
      </c>
      <c r="F124">
        <v>513452.52</v>
      </c>
      <c r="J124">
        <v>0</v>
      </c>
      <c r="M124">
        <v>-1086957.96</v>
      </c>
      <c r="N124">
        <v>2517902.33</v>
      </c>
      <c r="P124">
        <v>859749.12</v>
      </c>
      <c r="Q124">
        <v>156000</v>
      </c>
      <c r="T124">
        <v>380040</v>
      </c>
      <c r="V124">
        <v>637690</v>
      </c>
      <c r="Y124">
        <v>288860.09999999998</v>
      </c>
      <c r="Z124">
        <v>94724.78</v>
      </c>
    </row>
    <row r="125" spans="1:26" x14ac:dyDescent="0.25">
      <c r="A125" t="s">
        <v>3108</v>
      </c>
      <c r="B125">
        <v>535718.98</v>
      </c>
      <c r="C125">
        <v>0</v>
      </c>
      <c r="D125">
        <v>40025.660000000003</v>
      </c>
      <c r="E125">
        <v>11772</v>
      </c>
      <c r="F125">
        <v>53793</v>
      </c>
      <c r="J125">
        <v>28.04</v>
      </c>
      <c r="M125">
        <v>-1392520.58</v>
      </c>
      <c r="N125">
        <v>2171633.4300000002</v>
      </c>
      <c r="P125">
        <v>553846.73</v>
      </c>
      <c r="Q125">
        <v>19300</v>
      </c>
      <c r="R125">
        <v>15.86</v>
      </c>
      <c r="T125">
        <v>572734.9</v>
      </c>
      <c r="V125">
        <v>765016.9</v>
      </c>
      <c r="Y125">
        <v>413013.58</v>
      </c>
      <c r="Z125">
        <v>9085.76</v>
      </c>
    </row>
    <row r="126" spans="1:26" x14ac:dyDescent="0.25">
      <c r="A126" t="s">
        <v>3109</v>
      </c>
      <c r="B126">
        <v>513998.95</v>
      </c>
      <c r="C126">
        <v>0</v>
      </c>
      <c r="D126">
        <v>157225.89000000001</v>
      </c>
      <c r="E126">
        <v>8</v>
      </c>
      <c r="F126">
        <v>167578.69</v>
      </c>
      <c r="J126">
        <v>899</v>
      </c>
      <c r="M126">
        <v>-1537870.25</v>
      </c>
      <c r="N126">
        <v>1977387.82</v>
      </c>
      <c r="P126">
        <v>1131618.67</v>
      </c>
      <c r="Q126">
        <v>30000</v>
      </c>
      <c r="R126">
        <v>30.57</v>
      </c>
      <c r="T126">
        <v>1290837</v>
      </c>
      <c r="V126">
        <v>1523475</v>
      </c>
      <c r="Y126">
        <v>323530.74</v>
      </c>
      <c r="Z126">
        <v>28135.54</v>
      </c>
    </row>
    <row r="127" spans="1:26" x14ac:dyDescent="0.25">
      <c r="A127" t="s">
        <v>3110</v>
      </c>
      <c r="B127">
        <v>379993.43</v>
      </c>
      <c r="C127">
        <v>0</v>
      </c>
      <c r="D127">
        <v>33787.879999999997</v>
      </c>
      <c r="E127">
        <v>112277.06</v>
      </c>
      <c r="F127">
        <v>87613.99</v>
      </c>
      <c r="J127">
        <v>0</v>
      </c>
      <c r="M127">
        <v>-1415371.96</v>
      </c>
      <c r="N127">
        <v>1774116.27</v>
      </c>
      <c r="P127">
        <v>519144.03</v>
      </c>
      <c r="R127">
        <v>1.1399999999999999</v>
      </c>
      <c r="T127">
        <v>537450</v>
      </c>
      <c r="V127">
        <v>668085</v>
      </c>
      <c r="Y127">
        <v>79231.83</v>
      </c>
      <c r="Z127">
        <v>16807.79</v>
      </c>
    </row>
    <row r="128" spans="1:26" x14ac:dyDescent="0.25">
      <c r="A128" t="s">
        <v>3111</v>
      </c>
      <c r="B128">
        <v>1279905.05</v>
      </c>
      <c r="C128">
        <v>0</v>
      </c>
      <c r="D128">
        <v>108464.29</v>
      </c>
      <c r="E128">
        <v>81166.259999999995</v>
      </c>
      <c r="F128">
        <v>134909.87</v>
      </c>
      <c r="J128">
        <v>956.9</v>
      </c>
      <c r="M128">
        <v>-607514.43999999994</v>
      </c>
      <c r="N128">
        <v>1942485.74</v>
      </c>
      <c r="P128">
        <v>735305.32</v>
      </c>
      <c r="R128">
        <v>26.27</v>
      </c>
      <c r="T128">
        <v>1029402</v>
      </c>
      <c r="V128">
        <v>1123030</v>
      </c>
      <c r="Y128">
        <v>281504.15000000002</v>
      </c>
      <c r="Z128">
        <v>26969.67</v>
      </c>
    </row>
    <row r="129" spans="1:26" x14ac:dyDescent="0.25">
      <c r="A129" t="s">
        <v>3112</v>
      </c>
      <c r="B129">
        <v>1044953.22</v>
      </c>
      <c r="C129">
        <v>0</v>
      </c>
      <c r="D129">
        <v>32009.8</v>
      </c>
      <c r="E129">
        <v>115159.56</v>
      </c>
      <c r="F129">
        <v>422215.64</v>
      </c>
      <c r="J129">
        <v>389.14</v>
      </c>
      <c r="M129">
        <v>-1109080.07</v>
      </c>
      <c r="N129">
        <v>2436322.09</v>
      </c>
      <c r="P129">
        <v>1318297.8700000001</v>
      </c>
      <c r="R129">
        <v>97.91</v>
      </c>
      <c r="T129">
        <v>941126</v>
      </c>
      <c r="U129">
        <v>116746.94</v>
      </c>
      <c r="V129">
        <v>1175122</v>
      </c>
      <c r="Y129">
        <v>709297.05</v>
      </c>
      <c r="Z129">
        <v>52130.11</v>
      </c>
    </row>
    <row r="130" spans="1:26" x14ac:dyDescent="0.25">
      <c r="A130" t="s">
        <v>3113</v>
      </c>
      <c r="B130">
        <v>265296.53000000003</v>
      </c>
      <c r="C130">
        <v>0</v>
      </c>
      <c r="D130">
        <v>78152.479999999996</v>
      </c>
      <c r="E130">
        <v>147584.23000000001</v>
      </c>
      <c r="F130">
        <v>82911.570000000007</v>
      </c>
      <c r="J130">
        <v>0</v>
      </c>
      <c r="M130">
        <v>-1233716.8700000001</v>
      </c>
      <c r="N130">
        <v>1752442.7</v>
      </c>
      <c r="P130">
        <v>477070.32</v>
      </c>
      <c r="R130">
        <v>216.88</v>
      </c>
      <c r="T130">
        <v>294316</v>
      </c>
      <c r="V130">
        <v>429385</v>
      </c>
      <c r="Y130">
        <v>167010.32</v>
      </c>
      <c r="Z130">
        <v>52331.4</v>
      </c>
    </row>
    <row r="131" spans="1:26" x14ac:dyDescent="0.25">
      <c r="A131" t="s">
        <v>3114</v>
      </c>
      <c r="B131">
        <v>422925.81</v>
      </c>
      <c r="C131">
        <v>0</v>
      </c>
      <c r="D131">
        <v>75126.28</v>
      </c>
      <c r="E131">
        <v>159283.29</v>
      </c>
      <c r="F131">
        <v>59463.77</v>
      </c>
      <c r="J131">
        <v>7</v>
      </c>
      <c r="M131">
        <v>-2086934.38</v>
      </c>
      <c r="N131">
        <v>2586652.75</v>
      </c>
      <c r="P131">
        <v>631002.91</v>
      </c>
      <c r="R131">
        <v>29.57</v>
      </c>
      <c r="T131">
        <v>384596</v>
      </c>
      <c r="V131">
        <v>576991</v>
      </c>
      <c r="Y131">
        <v>113990.54</v>
      </c>
      <c r="Z131">
        <v>43140.66</v>
      </c>
    </row>
    <row r="132" spans="1:26" x14ac:dyDescent="0.25">
      <c r="A132" t="s">
        <v>3115</v>
      </c>
      <c r="B132">
        <v>821801.12</v>
      </c>
      <c r="C132">
        <v>0</v>
      </c>
      <c r="D132">
        <v>156166.03</v>
      </c>
      <c r="E132">
        <v>10757.75</v>
      </c>
      <c r="F132">
        <v>139046</v>
      </c>
      <c r="M132">
        <v>-1044038.62</v>
      </c>
      <c r="N132">
        <v>1898238.82</v>
      </c>
      <c r="P132">
        <v>810284.59</v>
      </c>
      <c r="R132">
        <v>121.59</v>
      </c>
      <c r="T132">
        <v>743814</v>
      </c>
      <c r="V132">
        <v>967069</v>
      </c>
      <c r="Y132">
        <v>177730.74</v>
      </c>
      <c r="Z132">
        <v>19112.240000000002</v>
      </c>
    </row>
    <row r="133" spans="1:26" x14ac:dyDescent="0.25">
      <c r="A133" t="s">
        <v>3116</v>
      </c>
      <c r="B133">
        <v>646665.32999999996</v>
      </c>
      <c r="C133">
        <v>0</v>
      </c>
      <c r="D133">
        <v>117220.19</v>
      </c>
      <c r="E133">
        <v>140495.84</v>
      </c>
      <c r="F133">
        <v>124484.62</v>
      </c>
      <c r="J133">
        <v>0</v>
      </c>
      <c r="M133">
        <v>-1719795.39</v>
      </c>
      <c r="N133">
        <v>2434424.27</v>
      </c>
      <c r="P133">
        <v>1071332.78</v>
      </c>
      <c r="R133">
        <v>134.69999999999999</v>
      </c>
      <c r="T133">
        <v>685189</v>
      </c>
      <c r="V133">
        <v>902098.56</v>
      </c>
      <c r="Y133">
        <v>349355.46</v>
      </c>
      <c r="Z133">
        <v>49773.78</v>
      </c>
    </row>
    <row r="134" spans="1:26" x14ac:dyDescent="0.25">
      <c r="A134" t="s">
        <v>3117</v>
      </c>
      <c r="B134">
        <v>810130.26</v>
      </c>
      <c r="C134">
        <v>0</v>
      </c>
      <c r="D134">
        <v>52851.29</v>
      </c>
      <c r="E134">
        <v>246291.96</v>
      </c>
      <c r="F134">
        <v>38039.980000000003</v>
      </c>
      <c r="M134">
        <v>-1658626.46</v>
      </c>
      <c r="N134">
        <v>2150215.54</v>
      </c>
      <c r="P134">
        <v>1022187.71</v>
      </c>
      <c r="Q134">
        <v>354500</v>
      </c>
      <c r="T134">
        <v>649095</v>
      </c>
      <c r="V134">
        <v>926205</v>
      </c>
      <c r="Y134">
        <v>268568.55</v>
      </c>
      <c r="Z134">
        <v>30872.25</v>
      </c>
    </row>
    <row r="135" spans="1:26" x14ac:dyDescent="0.25">
      <c r="A135" t="s">
        <v>3180</v>
      </c>
      <c r="B135">
        <v>525255.38</v>
      </c>
      <c r="C135">
        <v>0</v>
      </c>
      <c r="D135">
        <v>21981.47</v>
      </c>
      <c r="E135">
        <v>121236.24</v>
      </c>
      <c r="F135">
        <v>43607.28</v>
      </c>
      <c r="J135">
        <v>7</v>
      </c>
      <c r="M135">
        <v>-1186217.42</v>
      </c>
      <c r="N135">
        <v>1699412.19</v>
      </c>
      <c r="P135">
        <v>434990.82</v>
      </c>
      <c r="R135">
        <v>57.78</v>
      </c>
      <c r="T135">
        <v>344351</v>
      </c>
      <c r="V135">
        <v>425121</v>
      </c>
      <c r="Y135">
        <v>81630.81</v>
      </c>
      <c r="Z135">
        <v>15981.69</v>
      </c>
    </row>
    <row r="136" spans="1:26" x14ac:dyDescent="0.25">
      <c r="A136" t="s">
        <v>3118</v>
      </c>
      <c r="B136">
        <v>1527938.25</v>
      </c>
      <c r="C136">
        <v>0</v>
      </c>
      <c r="D136">
        <v>121270.02</v>
      </c>
      <c r="E136">
        <v>676153.97</v>
      </c>
      <c r="F136">
        <v>667522.57999999996</v>
      </c>
      <c r="J136">
        <v>59581.42</v>
      </c>
      <c r="L136">
        <v>-1077115.68</v>
      </c>
      <c r="N136">
        <v>3628521.74</v>
      </c>
      <c r="P136">
        <v>2618037.4700000002</v>
      </c>
      <c r="Q136">
        <v>40500</v>
      </c>
      <c r="T136">
        <v>1705864.84</v>
      </c>
      <c r="U136">
        <v>42000</v>
      </c>
      <c r="V136">
        <v>2066514.84</v>
      </c>
      <c r="Y136">
        <v>1998782.29</v>
      </c>
      <c r="Z136">
        <v>80922.84</v>
      </c>
    </row>
    <row r="137" spans="1:26" x14ac:dyDescent="0.25">
      <c r="A137" t="s">
        <v>3119</v>
      </c>
      <c r="B137">
        <v>211831.24</v>
      </c>
      <c r="C137">
        <v>0</v>
      </c>
      <c r="D137">
        <v>72983.53</v>
      </c>
      <c r="E137">
        <v>1154535.5900000001</v>
      </c>
      <c r="F137">
        <v>360102.35</v>
      </c>
      <c r="J137">
        <v>114100</v>
      </c>
      <c r="L137">
        <v>1516554.98</v>
      </c>
      <c r="N137">
        <v>365872.84</v>
      </c>
      <c r="P137">
        <v>1119000.49</v>
      </c>
      <c r="T137">
        <v>632553</v>
      </c>
      <c r="U137">
        <v>6000</v>
      </c>
      <c r="V137">
        <v>825978</v>
      </c>
      <c r="Y137">
        <v>1047520.14</v>
      </c>
      <c r="Z137">
        <v>89442.96</v>
      </c>
    </row>
    <row r="138" spans="1:26" x14ac:dyDescent="0.25">
      <c r="A138" t="s">
        <v>3120</v>
      </c>
      <c r="B138">
        <v>609343.23</v>
      </c>
      <c r="C138">
        <v>0</v>
      </c>
      <c r="D138">
        <v>133707.18</v>
      </c>
      <c r="E138">
        <v>77838.14</v>
      </c>
      <c r="F138">
        <v>53484.18</v>
      </c>
      <c r="J138">
        <v>174664</v>
      </c>
      <c r="L138">
        <v>-1519592.63</v>
      </c>
      <c r="N138">
        <v>2122751.4700000002</v>
      </c>
      <c r="P138">
        <v>1607441.25</v>
      </c>
      <c r="Q138">
        <v>30000</v>
      </c>
      <c r="T138">
        <v>734111</v>
      </c>
      <c r="U138">
        <v>12000</v>
      </c>
      <c r="V138">
        <v>1016383</v>
      </c>
      <c r="Y138">
        <v>1267064.5</v>
      </c>
      <c r="Z138">
        <v>11377.36</v>
      </c>
    </row>
    <row r="139" spans="1:26" x14ac:dyDescent="0.25">
      <c r="A139" t="s">
        <v>3121</v>
      </c>
      <c r="B139">
        <v>1166311.52</v>
      </c>
      <c r="C139">
        <v>0</v>
      </c>
      <c r="D139">
        <v>136859.66</v>
      </c>
      <c r="E139">
        <v>1790792.31</v>
      </c>
      <c r="F139">
        <v>153750.84</v>
      </c>
      <c r="J139">
        <v>148655.15</v>
      </c>
      <c r="L139">
        <v>2028064.37</v>
      </c>
      <c r="N139">
        <v>765116.2</v>
      </c>
      <c r="P139">
        <v>1512229.65</v>
      </c>
      <c r="Q139">
        <v>16600</v>
      </c>
      <c r="T139">
        <v>748181</v>
      </c>
      <c r="U139">
        <v>6000</v>
      </c>
      <c r="V139">
        <v>968179</v>
      </c>
      <c r="W139">
        <v>1500</v>
      </c>
      <c r="Y139">
        <v>1096648.1000000001</v>
      </c>
      <c r="Z139">
        <v>91976.44</v>
      </c>
    </row>
    <row r="140" spans="1:26" x14ac:dyDescent="0.25">
      <c r="A140" t="s">
        <v>3122</v>
      </c>
      <c r="B140">
        <v>642066.06999999995</v>
      </c>
      <c r="C140">
        <v>0</v>
      </c>
      <c r="D140">
        <v>97266.19</v>
      </c>
      <c r="E140">
        <v>29801.57</v>
      </c>
      <c r="F140">
        <v>653578.5</v>
      </c>
      <c r="J140">
        <v>-15160</v>
      </c>
      <c r="L140">
        <v>-1975188.72</v>
      </c>
      <c r="N140">
        <v>3234091.19</v>
      </c>
      <c r="P140">
        <v>1937270.8</v>
      </c>
      <c r="T140">
        <v>430010</v>
      </c>
      <c r="U140">
        <v>6000</v>
      </c>
      <c r="V140">
        <v>612162</v>
      </c>
      <c r="Y140">
        <v>1559417.68</v>
      </c>
      <c r="Z140">
        <v>96653.759999999995</v>
      </c>
    </row>
    <row r="141" spans="1:26" x14ac:dyDescent="0.25">
      <c r="A141" t="s">
        <v>3123</v>
      </c>
      <c r="B141">
        <v>532989.56999999995</v>
      </c>
      <c r="C141">
        <v>0</v>
      </c>
      <c r="D141">
        <v>93190.87</v>
      </c>
      <c r="E141">
        <v>383857.89</v>
      </c>
      <c r="F141">
        <v>62689.96</v>
      </c>
      <c r="L141">
        <v>-1020153.28</v>
      </c>
      <c r="N141">
        <v>1809525.85</v>
      </c>
      <c r="P141">
        <v>1194767.2</v>
      </c>
      <c r="T141">
        <v>470345.95</v>
      </c>
      <c r="U141">
        <v>5542.3</v>
      </c>
      <c r="V141">
        <v>593048.25</v>
      </c>
      <c r="Y141">
        <v>1060348.28</v>
      </c>
      <c r="Z141">
        <v>42992.2</v>
      </c>
    </row>
    <row r="142" spans="1:26" x14ac:dyDescent="0.25">
      <c r="A142" t="s">
        <v>3124</v>
      </c>
      <c r="B142">
        <v>823274.84</v>
      </c>
      <c r="C142">
        <v>0</v>
      </c>
      <c r="D142">
        <v>124598.33</v>
      </c>
      <c r="E142">
        <v>890715.61</v>
      </c>
      <c r="F142">
        <v>755425.21</v>
      </c>
      <c r="J142">
        <v>13678</v>
      </c>
      <c r="L142">
        <v>1154674.74</v>
      </c>
      <c r="N142">
        <v>1034850.95</v>
      </c>
      <c r="P142">
        <v>1996900.32</v>
      </c>
      <c r="T142">
        <v>575939</v>
      </c>
      <c r="U142">
        <v>6000</v>
      </c>
      <c r="V142">
        <v>873150</v>
      </c>
      <c r="Y142">
        <v>1228998.21</v>
      </c>
      <c r="Z142">
        <v>66918.31</v>
      </c>
    </row>
    <row r="143" spans="1:26" x14ac:dyDescent="0.25">
      <c r="A143" t="s">
        <v>3125</v>
      </c>
      <c r="B143">
        <v>567703.93000000005</v>
      </c>
      <c r="C143">
        <v>0</v>
      </c>
      <c r="D143">
        <v>93720.47</v>
      </c>
      <c r="E143">
        <v>103610.69</v>
      </c>
      <c r="F143">
        <v>28770.31</v>
      </c>
      <c r="J143">
        <v>48882.7</v>
      </c>
      <c r="L143">
        <v>-1184545.1399999999</v>
      </c>
      <c r="N143">
        <v>1778360.15</v>
      </c>
      <c r="P143">
        <v>1638110.16</v>
      </c>
      <c r="R143">
        <v>34.22</v>
      </c>
      <c r="T143">
        <v>1927005</v>
      </c>
      <c r="U143">
        <v>12000</v>
      </c>
      <c r="V143">
        <v>2181520</v>
      </c>
      <c r="Y143">
        <v>1208390.8700000001</v>
      </c>
      <c r="Z143">
        <v>19766.759999999998</v>
      </c>
    </row>
    <row r="144" spans="1:26" x14ac:dyDescent="0.25">
      <c r="A144" t="s">
        <v>3126</v>
      </c>
      <c r="B144">
        <v>412212.35</v>
      </c>
      <c r="C144">
        <v>90285</v>
      </c>
      <c r="D144">
        <v>124073.60000000001</v>
      </c>
      <c r="E144">
        <v>459175.77</v>
      </c>
      <c r="F144">
        <v>2077.88</v>
      </c>
      <c r="J144">
        <v>93644.25</v>
      </c>
      <c r="L144">
        <v>-1677638.01</v>
      </c>
      <c r="N144">
        <v>2463401.71</v>
      </c>
      <c r="P144">
        <v>1273023.1299999999</v>
      </c>
      <c r="Q144">
        <v>124255</v>
      </c>
      <c r="T144">
        <v>609098</v>
      </c>
      <c r="U144">
        <v>6000</v>
      </c>
      <c r="V144">
        <v>767706</v>
      </c>
      <c r="Y144">
        <v>983565.3</v>
      </c>
      <c r="Z144">
        <v>49966.68</v>
      </c>
    </row>
    <row r="145" spans="1:28" x14ac:dyDescent="0.25">
      <c r="A145" t="s">
        <v>3127</v>
      </c>
      <c r="B145">
        <v>1223704.18</v>
      </c>
      <c r="C145">
        <v>0</v>
      </c>
      <c r="D145">
        <v>235661.35</v>
      </c>
      <c r="E145">
        <v>20597.759999999998</v>
      </c>
      <c r="F145">
        <v>17076.29</v>
      </c>
      <c r="J145">
        <v>271551.74</v>
      </c>
      <c r="L145">
        <v>-897136.65</v>
      </c>
      <c r="N145">
        <v>1748544.54</v>
      </c>
      <c r="P145">
        <v>1790083.79</v>
      </c>
      <c r="R145">
        <v>20.49</v>
      </c>
      <c r="T145">
        <v>992233</v>
      </c>
      <c r="U145">
        <v>6000</v>
      </c>
      <c r="V145">
        <v>1125103</v>
      </c>
      <c r="W145">
        <v>20584</v>
      </c>
      <c r="Y145">
        <v>1549915.6</v>
      </c>
      <c r="Z145">
        <v>15500.23</v>
      </c>
    </row>
    <row r="146" spans="1:28" x14ac:dyDescent="0.25">
      <c r="A146" t="s">
        <v>3128</v>
      </c>
      <c r="B146">
        <v>945734.56</v>
      </c>
      <c r="C146">
        <v>0</v>
      </c>
      <c r="D146">
        <v>67997.22</v>
      </c>
      <c r="E146">
        <v>1039829.94</v>
      </c>
      <c r="F146">
        <v>42763.21</v>
      </c>
      <c r="L146">
        <v>1209491.26</v>
      </c>
      <c r="N146">
        <v>577706.88</v>
      </c>
      <c r="P146">
        <v>2198211.92</v>
      </c>
      <c r="R146">
        <v>16.440000000000001</v>
      </c>
      <c r="T146">
        <v>971187</v>
      </c>
      <c r="U146">
        <v>6000</v>
      </c>
      <c r="V146">
        <v>1227489.8799999999</v>
      </c>
      <c r="Y146">
        <v>1597714.64</v>
      </c>
      <c r="Z146">
        <v>52544.639999999999</v>
      </c>
    </row>
    <row r="147" spans="1:28" x14ac:dyDescent="0.25">
      <c r="A147" t="s">
        <v>3129</v>
      </c>
      <c r="B147">
        <v>582158.07999999996</v>
      </c>
      <c r="C147">
        <v>0</v>
      </c>
      <c r="D147">
        <v>132602.32999999999</v>
      </c>
      <c r="E147">
        <v>61541.35</v>
      </c>
      <c r="F147">
        <v>81157.600000000006</v>
      </c>
      <c r="J147">
        <v>168424.38</v>
      </c>
      <c r="L147">
        <v>-1607109.34</v>
      </c>
      <c r="N147">
        <v>3628551.99</v>
      </c>
      <c r="P147">
        <v>1643921.75</v>
      </c>
      <c r="Q147">
        <v>626999</v>
      </c>
      <c r="R147">
        <v>28.91</v>
      </c>
      <c r="T147">
        <v>1081157</v>
      </c>
      <c r="U147">
        <v>6000</v>
      </c>
      <c r="V147">
        <v>1218337</v>
      </c>
      <c r="W147">
        <v>4500</v>
      </c>
      <c r="Y147">
        <v>2859720.85</v>
      </c>
      <c r="Z147">
        <v>13326.48</v>
      </c>
    </row>
    <row r="148" spans="1:28" x14ac:dyDescent="0.25">
      <c r="A148" t="s">
        <v>3130</v>
      </c>
      <c r="B148">
        <v>1111555.3</v>
      </c>
      <c r="C148">
        <v>0</v>
      </c>
      <c r="D148">
        <v>384992.33</v>
      </c>
      <c r="E148">
        <v>442938.7</v>
      </c>
      <c r="F148">
        <v>47542.99</v>
      </c>
      <c r="J148">
        <v>188500</v>
      </c>
      <c r="L148">
        <v>-710280.34</v>
      </c>
      <c r="N148">
        <v>2252597.11</v>
      </c>
      <c r="P148">
        <v>1787129.09</v>
      </c>
      <c r="Q148">
        <v>12000</v>
      </c>
      <c r="T148">
        <v>775432</v>
      </c>
      <c r="U148">
        <v>12000</v>
      </c>
      <c r="V148">
        <v>973058</v>
      </c>
      <c r="Y148">
        <v>1352277.94</v>
      </c>
      <c r="Z148">
        <v>33688.32</v>
      </c>
    </row>
    <row r="149" spans="1:28" x14ac:dyDescent="0.25">
      <c r="A149" t="s">
        <v>3131</v>
      </c>
      <c r="B149">
        <v>375926.68</v>
      </c>
      <c r="C149">
        <v>0</v>
      </c>
      <c r="D149">
        <v>41952.57</v>
      </c>
      <c r="E149">
        <v>1180748.49</v>
      </c>
      <c r="F149">
        <v>11402.31</v>
      </c>
      <c r="J149">
        <v>36600</v>
      </c>
      <c r="L149">
        <v>875914.91</v>
      </c>
      <c r="N149">
        <v>605433.22</v>
      </c>
      <c r="P149">
        <v>955940.4</v>
      </c>
      <c r="Q149">
        <v>6600</v>
      </c>
      <c r="T149">
        <v>461412</v>
      </c>
      <c r="V149">
        <v>651661</v>
      </c>
      <c r="Y149">
        <v>731603.48</v>
      </c>
      <c r="Z149">
        <v>47706</v>
      </c>
    </row>
    <row r="150" spans="1:28" x14ac:dyDescent="0.25">
      <c r="A150" t="s">
        <v>3132</v>
      </c>
      <c r="B150">
        <v>443397.68</v>
      </c>
      <c r="C150">
        <v>0</v>
      </c>
      <c r="D150">
        <v>119062.52</v>
      </c>
      <c r="E150">
        <v>1220487.3999999999</v>
      </c>
      <c r="F150">
        <v>16858.84</v>
      </c>
      <c r="J150">
        <v>15485.35</v>
      </c>
      <c r="L150">
        <v>927555.26</v>
      </c>
      <c r="N150">
        <v>698047.3</v>
      </c>
      <c r="P150">
        <v>899871.62</v>
      </c>
      <c r="Q150">
        <v>45019.49</v>
      </c>
      <c r="T150">
        <v>652548</v>
      </c>
      <c r="U150">
        <v>12000</v>
      </c>
      <c r="V150">
        <v>830369</v>
      </c>
      <c r="Y150">
        <v>649149.46</v>
      </c>
      <c r="Z150">
        <v>38747.120000000003</v>
      </c>
    </row>
    <row r="151" spans="1:28" x14ac:dyDescent="0.25">
      <c r="A151" t="s">
        <v>3133</v>
      </c>
      <c r="B151">
        <v>252138.14</v>
      </c>
      <c r="C151">
        <v>0</v>
      </c>
      <c r="D151">
        <v>61611.55</v>
      </c>
      <c r="E151">
        <v>852406.6</v>
      </c>
      <c r="F151">
        <v>18267.64</v>
      </c>
      <c r="J151">
        <v>28890.33</v>
      </c>
      <c r="L151">
        <v>587481.24</v>
      </c>
      <c r="N151">
        <v>399608.02</v>
      </c>
      <c r="P151">
        <v>805892.69</v>
      </c>
      <c r="Q151">
        <v>26700</v>
      </c>
      <c r="T151">
        <v>740104</v>
      </c>
      <c r="U151">
        <v>8000</v>
      </c>
      <c r="V151">
        <v>829397</v>
      </c>
      <c r="Y151">
        <v>618083.22</v>
      </c>
      <c r="Z151">
        <v>35175.129999999997</v>
      </c>
    </row>
    <row r="152" spans="1:28" x14ac:dyDescent="0.25">
      <c r="A152" t="s">
        <v>3134</v>
      </c>
      <c r="B152">
        <v>401568.9</v>
      </c>
      <c r="C152">
        <v>0</v>
      </c>
      <c r="D152">
        <v>77302.53</v>
      </c>
      <c r="E152">
        <v>300126.88</v>
      </c>
      <c r="F152">
        <v>91593.25</v>
      </c>
      <c r="J152">
        <v>105250</v>
      </c>
      <c r="L152">
        <v>-1009202.71</v>
      </c>
      <c r="N152">
        <v>1677902.08</v>
      </c>
      <c r="P152">
        <v>1040776.33</v>
      </c>
      <c r="Q152">
        <v>11970</v>
      </c>
      <c r="R152">
        <v>31.2</v>
      </c>
      <c r="T152">
        <v>542746</v>
      </c>
      <c r="U152">
        <v>6000</v>
      </c>
      <c r="V152">
        <v>747771</v>
      </c>
      <c r="W152">
        <v>1500</v>
      </c>
      <c r="Y152">
        <v>797826.48</v>
      </c>
      <c r="Z152">
        <v>32635.360000000001</v>
      </c>
    </row>
    <row r="153" spans="1:28" x14ac:dyDescent="0.25">
      <c r="A153" t="s">
        <v>3135</v>
      </c>
      <c r="B153">
        <v>286655.77</v>
      </c>
      <c r="C153">
        <v>24500</v>
      </c>
      <c r="D153">
        <v>199587.67</v>
      </c>
      <c r="E153">
        <v>792494.93</v>
      </c>
      <c r="F153">
        <v>52929.1</v>
      </c>
      <c r="J153">
        <v>166733.4</v>
      </c>
      <c r="L153">
        <v>662257.37</v>
      </c>
      <c r="N153">
        <v>511906.95</v>
      </c>
      <c r="P153">
        <v>1181374.3</v>
      </c>
      <c r="Q153">
        <v>95923</v>
      </c>
      <c r="R153">
        <v>10.82</v>
      </c>
      <c r="T153">
        <v>1233253</v>
      </c>
      <c r="U153">
        <v>28000</v>
      </c>
      <c r="V153">
        <v>1524167</v>
      </c>
      <c r="Y153">
        <v>857912.83</v>
      </c>
      <c r="Z153">
        <v>45937.599999999999</v>
      </c>
    </row>
    <row r="154" spans="1:28" x14ac:dyDescent="0.25">
      <c r="A154" t="s">
        <v>3136</v>
      </c>
      <c r="B154">
        <v>1098035.76</v>
      </c>
      <c r="C154">
        <v>0</v>
      </c>
      <c r="D154">
        <v>122503.98</v>
      </c>
      <c r="E154">
        <v>714292.46</v>
      </c>
      <c r="F154">
        <v>144329.76999999999</v>
      </c>
      <c r="J154">
        <v>51300</v>
      </c>
      <c r="L154">
        <v>-1553505.16</v>
      </c>
      <c r="N154">
        <v>3252587.34</v>
      </c>
      <c r="P154">
        <v>1496766.05</v>
      </c>
      <c r="Q154">
        <v>104000</v>
      </c>
      <c r="R154">
        <v>2.68</v>
      </c>
      <c r="T154">
        <v>784652</v>
      </c>
      <c r="U154">
        <v>15000</v>
      </c>
      <c r="V154">
        <v>1063244</v>
      </c>
      <c r="Y154">
        <v>1183553.6399999999</v>
      </c>
      <c r="Z154">
        <v>77389.8</v>
      </c>
    </row>
    <row r="155" spans="1:28" x14ac:dyDescent="0.25">
      <c r="A155" t="s">
        <v>3181</v>
      </c>
      <c r="B155">
        <v>401473.21</v>
      </c>
      <c r="C155">
        <v>0</v>
      </c>
      <c r="D155">
        <v>114686.76</v>
      </c>
      <c r="E155">
        <v>1537497.08</v>
      </c>
      <c r="F155">
        <v>84919.34</v>
      </c>
      <c r="J155">
        <v>165166.25</v>
      </c>
      <c r="L155">
        <v>-529564.99</v>
      </c>
      <c r="N155">
        <v>2705484.32</v>
      </c>
      <c r="P155">
        <v>948655.01</v>
      </c>
      <c r="Q155">
        <v>48000</v>
      </c>
      <c r="T155">
        <v>493712</v>
      </c>
      <c r="U155">
        <v>6000</v>
      </c>
      <c r="V155">
        <v>657044</v>
      </c>
      <c r="Y155">
        <v>1017471.06</v>
      </c>
      <c r="Z155">
        <v>56863.64</v>
      </c>
    </row>
    <row r="156" spans="1:28" x14ac:dyDescent="0.25">
      <c r="A156" t="s">
        <v>3137</v>
      </c>
      <c r="B156">
        <v>264575.40999999997</v>
      </c>
      <c r="C156">
        <v>0</v>
      </c>
      <c r="D156">
        <v>62357.02</v>
      </c>
      <c r="E156">
        <v>335711.28</v>
      </c>
      <c r="F156">
        <v>184609.41</v>
      </c>
      <c r="J156">
        <v>668.04</v>
      </c>
      <c r="M156">
        <v>-780268.44</v>
      </c>
      <c r="N156">
        <v>1733406.94</v>
      </c>
      <c r="P156">
        <v>564098.14</v>
      </c>
      <c r="T156">
        <v>775100</v>
      </c>
      <c r="U156">
        <v>4000</v>
      </c>
      <c r="V156">
        <v>1063886</v>
      </c>
      <c r="W156">
        <v>2000</v>
      </c>
      <c r="Y156">
        <v>124353.96</v>
      </c>
      <c r="Z156">
        <v>105206.6</v>
      </c>
      <c r="AB156">
        <v>18000</v>
      </c>
    </row>
    <row r="157" spans="1:28" x14ac:dyDescent="0.25">
      <c r="A157" t="s">
        <v>3138</v>
      </c>
      <c r="B157">
        <v>207108.03</v>
      </c>
      <c r="C157">
        <v>0</v>
      </c>
      <c r="D157">
        <v>27691.85</v>
      </c>
      <c r="E157">
        <v>76001.78</v>
      </c>
      <c r="F157">
        <v>75814.5</v>
      </c>
      <c r="J157">
        <v>0</v>
      </c>
      <c r="M157">
        <v>-1475347.24</v>
      </c>
      <c r="N157">
        <v>1890457.72</v>
      </c>
      <c r="P157">
        <v>377447.42</v>
      </c>
      <c r="T157">
        <v>492000</v>
      </c>
      <c r="U157">
        <v>12000</v>
      </c>
      <c r="V157">
        <v>615821</v>
      </c>
      <c r="Y157">
        <v>117132.42</v>
      </c>
      <c r="Z157">
        <v>13113.32</v>
      </c>
      <c r="AB157">
        <v>36000</v>
      </c>
    </row>
    <row r="158" spans="1:28" x14ac:dyDescent="0.25">
      <c r="A158" t="s">
        <v>3139</v>
      </c>
      <c r="B158">
        <v>154642.29999999999</v>
      </c>
      <c r="C158">
        <v>0</v>
      </c>
      <c r="D158">
        <v>120663.71</v>
      </c>
      <c r="E158">
        <v>2005148.3</v>
      </c>
      <c r="F158">
        <v>39689.300000000003</v>
      </c>
      <c r="J158">
        <v>0</v>
      </c>
      <c r="M158">
        <v>1780157.03</v>
      </c>
      <c r="N158">
        <v>715300.29</v>
      </c>
      <c r="P158">
        <v>679818.86</v>
      </c>
      <c r="R158">
        <v>14.23</v>
      </c>
      <c r="T158">
        <v>581460</v>
      </c>
      <c r="U158">
        <v>6000</v>
      </c>
      <c r="V158">
        <v>907289</v>
      </c>
      <c r="Y158">
        <v>175768.38</v>
      </c>
      <c r="Z158">
        <v>127686.92</v>
      </c>
    </row>
    <row r="159" spans="1:28" x14ac:dyDescent="0.25">
      <c r="A159" t="s">
        <v>3140</v>
      </c>
      <c r="B159">
        <v>346973.85</v>
      </c>
      <c r="C159">
        <v>0</v>
      </c>
      <c r="D159">
        <v>123737.34</v>
      </c>
      <c r="E159">
        <v>120464.48</v>
      </c>
      <c r="F159">
        <v>116110.98</v>
      </c>
      <c r="J159">
        <v>0</v>
      </c>
      <c r="M159">
        <v>-819109.57</v>
      </c>
      <c r="N159">
        <v>1595931.52</v>
      </c>
      <c r="P159">
        <v>620639.69999999995</v>
      </c>
      <c r="T159">
        <v>542640</v>
      </c>
      <c r="V159">
        <v>864794</v>
      </c>
      <c r="Y159">
        <v>122901.13</v>
      </c>
      <c r="Z159">
        <v>55943.12</v>
      </c>
      <c r="AB159">
        <v>44051.75</v>
      </c>
    </row>
    <row r="160" spans="1:28" x14ac:dyDescent="0.25">
      <c r="A160" t="s">
        <v>3141</v>
      </c>
      <c r="B160">
        <v>334911.83</v>
      </c>
      <c r="C160">
        <v>0</v>
      </c>
      <c r="D160">
        <v>34586</v>
      </c>
      <c r="E160">
        <v>252417.21</v>
      </c>
      <c r="F160">
        <v>192134.35</v>
      </c>
      <c r="J160">
        <v>0</v>
      </c>
      <c r="M160">
        <v>-1351937.17</v>
      </c>
      <c r="N160">
        <v>2218013.29</v>
      </c>
      <c r="P160">
        <v>256154.9</v>
      </c>
      <c r="R160">
        <v>766.93</v>
      </c>
      <c r="T160">
        <v>603723</v>
      </c>
      <c r="V160">
        <v>753112</v>
      </c>
      <c r="Y160">
        <v>107568.94</v>
      </c>
      <c r="Z160">
        <v>37128.620000000003</v>
      </c>
    </row>
    <row r="161" spans="1:27" x14ac:dyDescent="0.25">
      <c r="A161" t="s">
        <v>3142</v>
      </c>
      <c r="B161">
        <v>320681.09999999998</v>
      </c>
      <c r="C161">
        <v>0</v>
      </c>
      <c r="D161">
        <v>83436.399999999994</v>
      </c>
      <c r="E161">
        <v>112916.68</v>
      </c>
      <c r="F161">
        <v>429595.54</v>
      </c>
      <c r="J161">
        <v>814.95</v>
      </c>
      <c r="M161">
        <v>-765562.14</v>
      </c>
      <c r="N161">
        <v>1904185.77</v>
      </c>
      <c r="P161">
        <v>307804.64</v>
      </c>
      <c r="R161">
        <v>19.3</v>
      </c>
      <c r="T161">
        <v>1009269.5</v>
      </c>
      <c r="V161">
        <v>1220128.5</v>
      </c>
      <c r="Y161">
        <v>129675.16</v>
      </c>
      <c r="Z161">
        <v>69958.64</v>
      </c>
    </row>
    <row r="162" spans="1:27" x14ac:dyDescent="0.25">
      <c r="A162" t="s">
        <v>3143</v>
      </c>
      <c r="B162">
        <v>175632.73</v>
      </c>
      <c r="C162">
        <v>0</v>
      </c>
      <c r="D162">
        <v>13561.83</v>
      </c>
      <c r="E162">
        <v>359671.42</v>
      </c>
      <c r="F162">
        <v>469744.79</v>
      </c>
      <c r="M162">
        <v>-872515.34</v>
      </c>
      <c r="N162">
        <v>2050038.21</v>
      </c>
      <c r="P162">
        <v>252324.23</v>
      </c>
      <c r="R162">
        <v>33.82</v>
      </c>
      <c r="T162">
        <v>607462</v>
      </c>
      <c r="V162">
        <v>814306</v>
      </c>
      <c r="Y162">
        <v>43433.29</v>
      </c>
      <c r="Z162">
        <v>83992.86</v>
      </c>
    </row>
    <row r="163" spans="1:27" x14ac:dyDescent="0.25">
      <c r="A163" t="s">
        <v>3144</v>
      </c>
      <c r="B163">
        <v>359751.46</v>
      </c>
      <c r="C163">
        <v>0</v>
      </c>
      <c r="D163">
        <v>80318.89</v>
      </c>
      <c r="E163">
        <v>1344490.72</v>
      </c>
      <c r="F163">
        <v>293428.64</v>
      </c>
      <c r="M163">
        <v>1961602.78</v>
      </c>
      <c r="N163">
        <v>345682.71</v>
      </c>
      <c r="P163">
        <v>300988.55</v>
      </c>
      <c r="R163">
        <v>220.34</v>
      </c>
      <c r="T163">
        <v>887012</v>
      </c>
      <c r="V163">
        <v>1078631</v>
      </c>
      <c r="Y163">
        <v>119442.6</v>
      </c>
      <c r="Z163">
        <v>136343.07</v>
      </c>
    </row>
    <row r="164" spans="1:27" x14ac:dyDescent="0.25">
      <c r="A164" t="s">
        <v>3145</v>
      </c>
      <c r="B164">
        <v>700449.86</v>
      </c>
      <c r="C164">
        <v>0</v>
      </c>
      <c r="D164">
        <v>62708.67</v>
      </c>
      <c r="E164">
        <v>729868.73</v>
      </c>
      <c r="F164">
        <v>154035.6</v>
      </c>
      <c r="J164">
        <v>1410.14</v>
      </c>
      <c r="M164">
        <v>969753.64</v>
      </c>
      <c r="N164">
        <v>633085.80000000005</v>
      </c>
      <c r="P164">
        <v>437815</v>
      </c>
      <c r="Q164">
        <v>30000</v>
      </c>
      <c r="T164">
        <v>398060</v>
      </c>
      <c r="U164">
        <v>12000</v>
      </c>
      <c r="V164">
        <v>548944</v>
      </c>
      <c r="Y164">
        <v>196485.63</v>
      </c>
      <c r="Z164">
        <v>62331.12</v>
      </c>
    </row>
    <row r="165" spans="1:27" x14ac:dyDescent="0.25">
      <c r="A165" t="s">
        <v>3146</v>
      </c>
      <c r="B165">
        <v>1576175.49</v>
      </c>
      <c r="C165">
        <v>0</v>
      </c>
      <c r="D165">
        <v>42925.01</v>
      </c>
      <c r="E165">
        <v>70293.41</v>
      </c>
      <c r="F165">
        <v>235734.38</v>
      </c>
      <c r="M165">
        <v>148508.89000000001</v>
      </c>
      <c r="N165">
        <v>1315994.6399999999</v>
      </c>
      <c r="P165">
        <v>609895.31999999995</v>
      </c>
      <c r="Q165">
        <v>204000</v>
      </c>
      <c r="R165">
        <v>30.46</v>
      </c>
      <c r="T165">
        <v>669080</v>
      </c>
      <c r="U165">
        <v>96100</v>
      </c>
      <c r="V165">
        <v>840488</v>
      </c>
      <c r="Y165">
        <v>167806.56</v>
      </c>
      <c r="Z165">
        <v>12873.36</v>
      </c>
      <c r="AA165">
        <v>51360</v>
      </c>
    </row>
    <row r="166" spans="1:27" x14ac:dyDescent="0.25">
      <c r="A166" t="s">
        <v>3147</v>
      </c>
      <c r="B166">
        <v>733643.38</v>
      </c>
      <c r="C166">
        <v>0</v>
      </c>
      <c r="D166">
        <v>60348.56</v>
      </c>
      <c r="E166">
        <v>89541.22</v>
      </c>
      <c r="F166">
        <v>497656.21</v>
      </c>
      <c r="G166">
        <v>7850</v>
      </c>
      <c r="J166">
        <v>343.36</v>
      </c>
      <c r="M166">
        <v>-410467.24</v>
      </c>
      <c r="N166">
        <v>1954472.19</v>
      </c>
      <c r="P166">
        <v>650207.87</v>
      </c>
      <c r="T166">
        <v>957530</v>
      </c>
      <c r="U166">
        <v>12000</v>
      </c>
      <c r="V166">
        <v>1143169</v>
      </c>
      <c r="Y166">
        <v>461794.93</v>
      </c>
      <c r="Z166">
        <v>69857.88</v>
      </c>
      <c r="AA166">
        <v>52500</v>
      </c>
    </row>
    <row r="167" spans="1:27" x14ac:dyDescent="0.25">
      <c r="A167" t="s">
        <v>3148</v>
      </c>
      <c r="B167">
        <v>1026204.64</v>
      </c>
      <c r="C167">
        <v>0</v>
      </c>
      <c r="D167">
        <v>37805.61</v>
      </c>
      <c r="E167">
        <v>345933.2</v>
      </c>
      <c r="F167">
        <v>45319.69</v>
      </c>
      <c r="G167">
        <v>25029.35</v>
      </c>
      <c r="J167">
        <v>2056</v>
      </c>
      <c r="M167">
        <v>-258143.61</v>
      </c>
      <c r="N167">
        <v>1659140.58</v>
      </c>
      <c r="P167">
        <v>496054.7</v>
      </c>
      <c r="Q167">
        <v>25000</v>
      </c>
      <c r="T167">
        <v>626250</v>
      </c>
      <c r="U167">
        <v>12000</v>
      </c>
      <c r="V167">
        <v>760211</v>
      </c>
      <c r="Y167">
        <v>356000.4</v>
      </c>
      <c r="Z167">
        <v>38245.519999999997</v>
      </c>
      <c r="AA167">
        <v>45000</v>
      </c>
    </row>
    <row r="168" spans="1:27" x14ac:dyDescent="0.25">
      <c r="A168" t="s">
        <v>3149</v>
      </c>
      <c r="B168">
        <v>472299.22</v>
      </c>
      <c r="C168">
        <v>0</v>
      </c>
      <c r="D168">
        <v>50691.65</v>
      </c>
      <c r="E168">
        <v>196615.08</v>
      </c>
      <c r="F168">
        <v>142617.43</v>
      </c>
      <c r="J168">
        <v>1668.42</v>
      </c>
      <c r="M168">
        <v>-2633095.4700000002</v>
      </c>
      <c r="N168">
        <v>3430123.36</v>
      </c>
      <c r="P168">
        <v>611672.37</v>
      </c>
      <c r="T168">
        <v>1006990</v>
      </c>
      <c r="U168">
        <v>4000</v>
      </c>
      <c r="V168">
        <v>1172760</v>
      </c>
      <c r="Y168">
        <v>266648.84999999998</v>
      </c>
      <c r="Z168">
        <v>40862.959999999999</v>
      </c>
      <c r="AA168">
        <v>36000</v>
      </c>
    </row>
    <row r="169" spans="1:27" x14ac:dyDescent="0.25">
      <c r="A169" t="s">
        <v>3150</v>
      </c>
      <c r="B169">
        <v>610839.63</v>
      </c>
      <c r="C169">
        <v>0</v>
      </c>
      <c r="D169">
        <v>68405.320000000007</v>
      </c>
      <c r="E169">
        <v>410426.47</v>
      </c>
      <c r="F169">
        <v>100524.69</v>
      </c>
      <c r="J169">
        <v>875.56</v>
      </c>
      <c r="M169">
        <v>915401.62</v>
      </c>
      <c r="P169">
        <v>1044124.19</v>
      </c>
      <c r="T169">
        <v>486080</v>
      </c>
      <c r="U169">
        <v>6500</v>
      </c>
      <c r="V169">
        <v>676565</v>
      </c>
      <c r="W169">
        <v>3000</v>
      </c>
      <c r="Y169">
        <v>141155.07</v>
      </c>
      <c r="Z169">
        <v>11101.44</v>
      </c>
    </row>
    <row r="170" spans="1:27" x14ac:dyDescent="0.25">
      <c r="A170" t="s">
        <v>3151</v>
      </c>
      <c r="B170">
        <v>957636.53</v>
      </c>
      <c r="C170">
        <v>0</v>
      </c>
      <c r="D170">
        <v>58308.21</v>
      </c>
      <c r="E170">
        <v>152410.09</v>
      </c>
      <c r="F170">
        <v>506942.86</v>
      </c>
      <c r="J170">
        <v>365.95</v>
      </c>
      <c r="M170">
        <v>1261350.3999999999</v>
      </c>
      <c r="P170">
        <v>1074028.82</v>
      </c>
      <c r="T170">
        <v>659820</v>
      </c>
      <c r="U170">
        <v>13000</v>
      </c>
      <c r="V170">
        <v>933157.84</v>
      </c>
      <c r="Y170">
        <v>137940.25</v>
      </c>
      <c r="Z170">
        <v>54020.639999999999</v>
      </c>
    </row>
    <row r="171" spans="1:27" x14ac:dyDescent="0.25">
      <c r="A171" t="s">
        <v>3152</v>
      </c>
      <c r="B171">
        <v>434774.97</v>
      </c>
      <c r="D171">
        <v>57215.09</v>
      </c>
      <c r="E171">
        <v>344822.29</v>
      </c>
      <c r="F171">
        <v>649184.86</v>
      </c>
      <c r="J171">
        <v>0</v>
      </c>
      <c r="M171">
        <v>1190014.76</v>
      </c>
      <c r="P171">
        <v>792398.69</v>
      </c>
      <c r="T171">
        <v>598370</v>
      </c>
      <c r="U171">
        <v>8000</v>
      </c>
      <c r="V171">
        <v>799798</v>
      </c>
      <c r="W171">
        <v>1500</v>
      </c>
      <c r="Y171">
        <v>114850.55</v>
      </c>
      <c r="Z171">
        <v>26826.44</v>
      </c>
    </row>
    <row r="172" spans="1:27" x14ac:dyDescent="0.25">
      <c r="A172" t="s">
        <v>3153</v>
      </c>
      <c r="B172">
        <v>1008746.6</v>
      </c>
      <c r="C172">
        <v>0</v>
      </c>
      <c r="D172">
        <v>34718.92</v>
      </c>
      <c r="E172">
        <v>76518.86</v>
      </c>
      <c r="F172">
        <v>-3893.51</v>
      </c>
      <c r="J172">
        <v>883.6</v>
      </c>
      <c r="M172">
        <v>722291.19999999995</v>
      </c>
      <c r="P172">
        <v>938403.89</v>
      </c>
      <c r="T172">
        <v>896430</v>
      </c>
      <c r="U172">
        <v>13000</v>
      </c>
      <c r="V172">
        <v>1119853</v>
      </c>
      <c r="X172">
        <v>6000</v>
      </c>
      <c r="Y172">
        <v>103169.91</v>
      </c>
      <c r="Z172">
        <v>58751.16</v>
      </c>
    </row>
    <row r="173" spans="1:27" x14ac:dyDescent="0.25">
      <c r="A173" t="s">
        <v>3154</v>
      </c>
      <c r="B173">
        <v>1501792.86</v>
      </c>
      <c r="C173">
        <v>0</v>
      </c>
      <c r="D173">
        <v>94101.62</v>
      </c>
      <c r="E173">
        <v>48124</v>
      </c>
      <c r="F173">
        <v>322147.34000000003</v>
      </c>
      <c r="J173">
        <v>224.98</v>
      </c>
      <c r="M173">
        <v>1516705.12</v>
      </c>
      <c r="P173">
        <v>1084409.44</v>
      </c>
      <c r="R173">
        <v>37.97</v>
      </c>
      <c r="T173">
        <v>769830</v>
      </c>
      <c r="U173">
        <v>11500</v>
      </c>
      <c r="V173">
        <v>994235</v>
      </c>
      <c r="W173">
        <v>4500</v>
      </c>
      <c r="Y173">
        <v>169836.78</v>
      </c>
      <c r="Z173">
        <v>56751.16</v>
      </c>
    </row>
    <row r="174" spans="1:27" x14ac:dyDescent="0.25">
      <c r="A174" t="s">
        <v>3155</v>
      </c>
      <c r="B174">
        <v>1069796.72</v>
      </c>
      <c r="C174">
        <v>0</v>
      </c>
      <c r="D174">
        <v>42056.14</v>
      </c>
      <c r="E174">
        <v>339446.96</v>
      </c>
      <c r="F174">
        <v>154813.16</v>
      </c>
      <c r="J174">
        <v>35</v>
      </c>
      <c r="M174">
        <v>1064877.83</v>
      </c>
      <c r="P174">
        <v>1352012.18</v>
      </c>
      <c r="T174">
        <v>722080</v>
      </c>
      <c r="U174">
        <v>13000</v>
      </c>
      <c r="V174">
        <v>1111911.92</v>
      </c>
      <c r="Y174">
        <v>196163.28</v>
      </c>
      <c r="Z174">
        <v>35323.08</v>
      </c>
    </row>
    <row r="175" spans="1:27" x14ac:dyDescent="0.25">
      <c r="A175" t="s">
        <v>3156</v>
      </c>
      <c r="B175">
        <v>679322.19</v>
      </c>
      <c r="C175">
        <v>0</v>
      </c>
      <c r="D175">
        <v>270762.05</v>
      </c>
      <c r="E175">
        <v>103177.87</v>
      </c>
      <c r="F175">
        <v>131597.46</v>
      </c>
      <c r="J175">
        <v>84.11</v>
      </c>
      <c r="M175">
        <v>-282522.40000000002</v>
      </c>
      <c r="N175">
        <v>1908740.29</v>
      </c>
      <c r="P175">
        <v>162028.48000000001</v>
      </c>
      <c r="Q175">
        <v>66000</v>
      </c>
      <c r="R175">
        <v>110.53</v>
      </c>
      <c r="T175">
        <v>686680</v>
      </c>
      <c r="V175">
        <v>949407</v>
      </c>
      <c r="Y175">
        <v>177803.26</v>
      </c>
      <c r="Z175">
        <v>20963.68</v>
      </c>
    </row>
    <row r="176" spans="1:27" x14ac:dyDescent="0.25">
      <c r="A176" t="s">
        <v>3157</v>
      </c>
      <c r="B176">
        <v>374487.72</v>
      </c>
      <c r="C176">
        <v>0</v>
      </c>
      <c r="D176">
        <v>171959.32</v>
      </c>
      <c r="E176">
        <v>292238.36</v>
      </c>
      <c r="F176">
        <v>105510.08</v>
      </c>
      <c r="J176">
        <v>84.11</v>
      </c>
      <c r="M176">
        <v>-625494.52</v>
      </c>
      <c r="N176">
        <v>2036218.61</v>
      </c>
      <c r="P176">
        <v>179350.88</v>
      </c>
      <c r="Q176">
        <v>108000</v>
      </c>
      <c r="R176">
        <v>66.97</v>
      </c>
      <c r="T176">
        <v>491800</v>
      </c>
      <c r="V176">
        <v>707144</v>
      </c>
      <c r="Y176">
        <v>207458.69</v>
      </c>
      <c r="Z176">
        <v>44702.879999999997</v>
      </c>
    </row>
    <row r="177" spans="1:28" x14ac:dyDescent="0.25">
      <c r="A177" t="s">
        <v>3158</v>
      </c>
      <c r="B177">
        <v>458412.27</v>
      </c>
      <c r="C177">
        <v>0</v>
      </c>
      <c r="D177">
        <v>255657.56</v>
      </c>
      <c r="E177">
        <v>10</v>
      </c>
      <c r="F177">
        <v>114821.14</v>
      </c>
      <c r="J177">
        <v>56.07</v>
      </c>
      <c r="M177">
        <v>-1444997.47</v>
      </c>
      <c r="N177">
        <v>2581996.2400000002</v>
      </c>
      <c r="P177">
        <v>121383.36</v>
      </c>
      <c r="T177">
        <v>448560</v>
      </c>
      <c r="V177">
        <v>613963</v>
      </c>
      <c r="Y177">
        <v>117375.06</v>
      </c>
      <c r="Z177">
        <v>16359.17</v>
      </c>
      <c r="AB177">
        <v>6000</v>
      </c>
    </row>
    <row r="178" spans="1:28" x14ac:dyDescent="0.25">
      <c r="A178" t="s">
        <v>3159</v>
      </c>
      <c r="B178">
        <v>190949.56</v>
      </c>
      <c r="C178">
        <v>0</v>
      </c>
      <c r="D178">
        <v>372794.21</v>
      </c>
      <c r="E178">
        <v>8949.86</v>
      </c>
      <c r="F178">
        <v>242113.81</v>
      </c>
      <c r="J178">
        <v>37.380000000000003</v>
      </c>
      <c r="M178">
        <v>22098.97</v>
      </c>
      <c r="N178">
        <v>1442473.15</v>
      </c>
      <c r="P178">
        <v>195330</v>
      </c>
      <c r="R178">
        <v>27.61</v>
      </c>
      <c r="T178">
        <v>516240</v>
      </c>
      <c r="V178">
        <v>698988</v>
      </c>
      <c r="Y178">
        <v>271567.53999999998</v>
      </c>
      <c r="Z178">
        <v>200701.63</v>
      </c>
    </row>
    <row r="179" spans="1:28" x14ac:dyDescent="0.25">
      <c r="A179" t="s">
        <v>3160</v>
      </c>
      <c r="B179">
        <v>520180.45</v>
      </c>
      <c r="C179">
        <v>0</v>
      </c>
      <c r="D179">
        <v>31145.31</v>
      </c>
      <c r="E179">
        <v>70012.42</v>
      </c>
      <c r="F179">
        <v>65405.79</v>
      </c>
      <c r="J179">
        <v>0</v>
      </c>
      <c r="M179">
        <v>-725814.17</v>
      </c>
      <c r="N179">
        <v>1708773.29</v>
      </c>
      <c r="P179">
        <v>89638.43</v>
      </c>
      <c r="T179">
        <v>343360</v>
      </c>
      <c r="V179">
        <v>436158</v>
      </c>
      <c r="Y179">
        <v>116876.54</v>
      </c>
      <c r="Z179">
        <v>56946.54</v>
      </c>
    </row>
    <row r="180" spans="1:28" x14ac:dyDescent="0.25">
      <c r="A180" t="s">
        <v>3161</v>
      </c>
      <c r="B180">
        <v>220468.7</v>
      </c>
      <c r="C180">
        <v>0</v>
      </c>
      <c r="D180">
        <v>286292.23</v>
      </c>
      <c r="E180">
        <v>12662.63</v>
      </c>
      <c r="F180">
        <v>9855</v>
      </c>
      <c r="J180">
        <v>0</v>
      </c>
      <c r="M180">
        <v>-833970.31</v>
      </c>
      <c r="N180">
        <v>1572242.02</v>
      </c>
      <c r="P180">
        <v>205240.39</v>
      </c>
      <c r="T180">
        <v>525760</v>
      </c>
      <c r="V180">
        <v>683032</v>
      </c>
      <c r="Y180">
        <v>92747.46</v>
      </c>
      <c r="Z180">
        <v>13189.08</v>
      </c>
    </row>
    <row r="181" spans="1:28" x14ac:dyDescent="0.25">
      <c r="A181" t="s">
        <v>3162</v>
      </c>
      <c r="B181">
        <v>563893.69999999995</v>
      </c>
      <c r="C181">
        <v>0</v>
      </c>
      <c r="D181">
        <v>297542.5</v>
      </c>
      <c r="E181">
        <v>80385.179999999993</v>
      </c>
      <c r="F181">
        <v>156180.62</v>
      </c>
      <c r="J181">
        <v>46.73</v>
      </c>
      <c r="M181">
        <v>154820.74</v>
      </c>
      <c r="N181">
        <v>1286359.3700000001</v>
      </c>
      <c r="P181">
        <v>383775.74</v>
      </c>
      <c r="T181">
        <v>718680</v>
      </c>
      <c r="V181">
        <v>866788</v>
      </c>
      <c r="Y181">
        <v>259651.18</v>
      </c>
      <c r="Z181">
        <v>155416.4</v>
      </c>
    </row>
    <row r="182" spans="1:28" x14ac:dyDescent="0.25">
      <c r="A182" t="s">
        <v>3163</v>
      </c>
      <c r="B182">
        <v>447438.08000000002</v>
      </c>
      <c r="C182">
        <v>30254.880000000001</v>
      </c>
      <c r="D182">
        <v>54122.78</v>
      </c>
      <c r="E182">
        <v>195412.27</v>
      </c>
      <c r="F182">
        <v>114289.85</v>
      </c>
      <c r="G182">
        <v>31486.47</v>
      </c>
      <c r="I182">
        <v>1107</v>
      </c>
      <c r="M182">
        <v>-815884.01</v>
      </c>
      <c r="N182">
        <v>1621669.25</v>
      </c>
      <c r="P182">
        <v>224589.99</v>
      </c>
      <c r="T182">
        <v>314650</v>
      </c>
      <c r="U182">
        <v>63999.25</v>
      </c>
      <c r="V182">
        <v>435936</v>
      </c>
      <c r="Y182">
        <v>92426.61</v>
      </c>
      <c r="Z182">
        <v>23789.41</v>
      </c>
    </row>
    <row r="183" spans="1:28" x14ac:dyDescent="0.25">
      <c r="A183" t="s">
        <v>3164</v>
      </c>
      <c r="B183">
        <v>116998.56</v>
      </c>
      <c r="C183">
        <v>12200</v>
      </c>
      <c r="D183">
        <v>65811.240000000005</v>
      </c>
      <c r="E183">
        <v>153307.39000000001</v>
      </c>
      <c r="F183">
        <v>642452.62</v>
      </c>
      <c r="G183">
        <v>2940</v>
      </c>
      <c r="M183">
        <v>-1174867.04</v>
      </c>
      <c r="N183">
        <v>2143817.25</v>
      </c>
      <c r="P183">
        <v>379646.62</v>
      </c>
      <c r="R183">
        <v>13.48</v>
      </c>
      <c r="T183">
        <v>495530</v>
      </c>
      <c r="U183">
        <v>110954.75</v>
      </c>
      <c r="V183">
        <v>706058</v>
      </c>
      <c r="Y183">
        <v>85797.2</v>
      </c>
      <c r="Z183">
        <v>81746.55</v>
      </c>
    </row>
    <row r="184" spans="1:28" x14ac:dyDescent="0.25">
      <c r="A184" t="s">
        <v>3165</v>
      </c>
      <c r="B184">
        <v>371727.02</v>
      </c>
      <c r="C184">
        <v>56328</v>
      </c>
      <c r="D184">
        <v>24237.21</v>
      </c>
      <c r="E184">
        <v>2049200.75</v>
      </c>
      <c r="F184">
        <v>192881.54</v>
      </c>
      <c r="G184">
        <v>0</v>
      </c>
      <c r="M184">
        <v>2412212.64</v>
      </c>
      <c r="N184">
        <v>309335.96999999997</v>
      </c>
      <c r="P184">
        <v>209003.29</v>
      </c>
      <c r="T184">
        <v>342400</v>
      </c>
      <c r="U184">
        <v>39183.75</v>
      </c>
      <c r="V184">
        <v>395940</v>
      </c>
      <c r="Y184">
        <v>100130.01</v>
      </c>
      <c r="Z184">
        <v>59388.62</v>
      </c>
    </row>
    <row r="185" spans="1:28" x14ac:dyDescent="0.25">
      <c r="A185" t="s">
        <v>3166</v>
      </c>
      <c r="B185">
        <v>194883.06</v>
      </c>
      <c r="C185">
        <v>35809.4</v>
      </c>
      <c r="D185">
        <v>30513.41</v>
      </c>
      <c r="E185">
        <v>87173.15</v>
      </c>
      <c r="F185">
        <v>615183.24</v>
      </c>
      <c r="G185">
        <v>19521</v>
      </c>
      <c r="J185">
        <v>2620</v>
      </c>
      <c r="M185">
        <v>-590879.96</v>
      </c>
      <c r="N185">
        <v>1558084.6</v>
      </c>
      <c r="P185">
        <v>170072.57</v>
      </c>
      <c r="Q185">
        <v>22520</v>
      </c>
      <c r="T185">
        <v>299480</v>
      </c>
      <c r="U185">
        <v>72090.75</v>
      </c>
      <c r="V185">
        <v>389460</v>
      </c>
      <c r="W185">
        <v>480</v>
      </c>
      <c r="Y185">
        <v>138939.99</v>
      </c>
      <c r="Z185">
        <v>62215.17</v>
      </c>
    </row>
    <row r="186" spans="1:28" x14ac:dyDescent="0.25">
      <c r="A186" t="s">
        <v>3167</v>
      </c>
      <c r="B186">
        <v>355622.99</v>
      </c>
      <c r="C186">
        <v>0</v>
      </c>
      <c r="D186">
        <v>47261.5</v>
      </c>
      <c r="E186">
        <v>330371.13</v>
      </c>
      <c r="F186">
        <v>57246.38</v>
      </c>
      <c r="G186">
        <v>-5000</v>
      </c>
      <c r="J186">
        <v>918</v>
      </c>
      <c r="M186">
        <v>-1031542.62</v>
      </c>
      <c r="N186">
        <v>1939631.19</v>
      </c>
      <c r="P186">
        <v>530420.94999999995</v>
      </c>
      <c r="T186">
        <v>579240</v>
      </c>
      <c r="V186">
        <v>706308.8</v>
      </c>
      <c r="Y186">
        <v>365823.03</v>
      </c>
      <c r="Z186">
        <v>30656.19</v>
      </c>
    </row>
    <row r="187" spans="1:28" x14ac:dyDescent="0.25">
      <c r="A187" t="s">
        <v>3168</v>
      </c>
      <c r="B187">
        <v>482372.05</v>
      </c>
      <c r="C187">
        <v>91364.35</v>
      </c>
      <c r="D187">
        <v>64900.4</v>
      </c>
      <c r="E187">
        <v>96070.88</v>
      </c>
      <c r="F187">
        <v>118296.15</v>
      </c>
      <c r="G187">
        <v>32830</v>
      </c>
      <c r="J187">
        <v>0</v>
      </c>
      <c r="M187">
        <v>-1213901.95</v>
      </c>
      <c r="N187">
        <v>2258666.42</v>
      </c>
      <c r="P187">
        <v>488858.2</v>
      </c>
      <c r="R187">
        <v>0.03</v>
      </c>
      <c r="T187">
        <v>950146</v>
      </c>
      <c r="U187">
        <v>123041.75</v>
      </c>
      <c r="V187">
        <v>1206009</v>
      </c>
      <c r="Y187">
        <v>400052.15</v>
      </c>
      <c r="Z187">
        <v>23430.92</v>
      </c>
      <c r="AB187">
        <v>3000</v>
      </c>
    </row>
    <row r="188" spans="1:28" x14ac:dyDescent="0.25">
      <c r="A188" t="s">
        <v>3169</v>
      </c>
      <c r="B188">
        <v>145634.79999999999</v>
      </c>
      <c r="C188">
        <v>43050.46</v>
      </c>
      <c r="D188">
        <v>63301.65</v>
      </c>
      <c r="E188">
        <v>-49685.16</v>
      </c>
      <c r="F188">
        <v>314492.81</v>
      </c>
      <c r="G188">
        <v>12697.22</v>
      </c>
      <c r="M188">
        <v>-2798713.46</v>
      </c>
      <c r="N188">
        <v>3335566.08</v>
      </c>
      <c r="P188">
        <v>186336.28</v>
      </c>
      <c r="T188">
        <v>359920</v>
      </c>
      <c r="U188">
        <v>72341.25</v>
      </c>
      <c r="V188">
        <v>457896.48</v>
      </c>
      <c r="Y188">
        <v>75019.789999999994</v>
      </c>
      <c r="Z188">
        <v>52496.54</v>
      </c>
    </row>
    <row r="189" spans="1:28" x14ac:dyDescent="0.25">
      <c r="A189" t="s">
        <v>3170</v>
      </c>
      <c r="B189">
        <v>439632.7</v>
      </c>
      <c r="C189">
        <v>10200</v>
      </c>
      <c r="D189">
        <v>23287.7</v>
      </c>
      <c r="E189">
        <v>136353.43</v>
      </c>
      <c r="F189">
        <v>88826.82</v>
      </c>
      <c r="G189">
        <v>38420.769999999997</v>
      </c>
      <c r="J189">
        <v>7247</v>
      </c>
      <c r="M189">
        <v>-1283645.3400000001</v>
      </c>
      <c r="N189">
        <v>1980732.96</v>
      </c>
      <c r="P189">
        <v>329183.59999999998</v>
      </c>
      <c r="T189">
        <v>566930</v>
      </c>
      <c r="U189">
        <v>94177.75</v>
      </c>
      <c r="V189">
        <v>743846</v>
      </c>
      <c r="W189">
        <v>1440</v>
      </c>
      <c r="Y189">
        <v>181706.36</v>
      </c>
      <c r="Z189">
        <v>15304.85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L189"/>
  <sheetViews>
    <sheetView topLeftCell="A145" zoomScale="55" zoomScaleNormal="55" workbookViewId="0">
      <selection activeCell="AK23" sqref="AK23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66" bestFit="1" customWidth="1"/>
    <col min="4" max="4" width="25.09765625" style="67" customWidth="1"/>
    <col min="5" max="5" width="38.5" bestFit="1" customWidth="1"/>
    <col min="6" max="7" width="8.796875" style="301"/>
    <col min="8" max="8" width="22.296875" style="301" bestFit="1" customWidth="1"/>
    <col min="9" max="11" width="8.796875"/>
    <col min="12" max="14" width="8.796875" style="301"/>
    <col min="15" max="15" width="19.8984375" style="301" bestFit="1" customWidth="1"/>
    <col min="16" max="18" width="8.796875"/>
    <col min="19" max="25" width="8.796875" style="301"/>
    <col min="26" max="32" width="8.796875"/>
    <col min="33" max="33" width="20.09765625" style="75" customWidth="1"/>
    <col min="34" max="34" width="15.5" style="30" bestFit="1" customWidth="1"/>
    <col min="35" max="35" width="14.09765625" style="25" bestFit="1" customWidth="1"/>
    <col min="36" max="36" width="15.09765625" style="34" bestFit="1" customWidth="1"/>
    <col min="37" max="37" width="15.09765625" style="35" bestFit="1" customWidth="1"/>
    <col min="38" max="38" width="16.69921875" style="26" bestFit="1" customWidth="1"/>
    <col min="39" max="16384" width="9" style="1"/>
  </cols>
  <sheetData>
    <row r="1" spans="3:38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t="s">
        <v>2449</v>
      </c>
      <c r="J1" t="s">
        <v>2450</v>
      </c>
      <c r="K1" t="s">
        <v>2452</v>
      </c>
      <c r="L1" s="301" t="s">
        <v>2453</v>
      </c>
      <c r="M1" s="301" t="s">
        <v>2454</v>
      </c>
      <c r="N1" s="301" t="s">
        <v>2455</v>
      </c>
      <c r="O1" s="301" t="s">
        <v>2588</v>
      </c>
      <c r="P1" t="s">
        <v>2457</v>
      </c>
      <c r="Q1" t="s">
        <v>2458</v>
      </c>
      <c r="R1" t="s">
        <v>2459</v>
      </c>
      <c r="S1" s="301" t="s">
        <v>2460</v>
      </c>
      <c r="T1" s="301" t="s">
        <v>2461</v>
      </c>
      <c r="U1" s="301" t="s">
        <v>2462</v>
      </c>
      <c r="V1" s="301" t="s">
        <v>2463</v>
      </c>
      <c r="W1" s="301" t="s">
        <v>2808</v>
      </c>
      <c r="X1" s="301" t="s">
        <v>2464</v>
      </c>
      <c r="Y1" s="301" t="s">
        <v>2465</v>
      </c>
      <c r="Z1" t="s">
        <v>2466</v>
      </c>
      <c r="AA1" t="s">
        <v>2467</v>
      </c>
      <c r="AB1" t="s">
        <v>2468</v>
      </c>
      <c r="AC1" t="s">
        <v>2469</v>
      </c>
      <c r="AD1" t="s">
        <v>2470</v>
      </c>
      <c r="AE1" t="s">
        <v>2589</v>
      </c>
      <c r="AF1" t="s">
        <v>2471</v>
      </c>
      <c r="AG1" s="74" t="s">
        <v>6</v>
      </c>
      <c r="AH1" s="30" t="s">
        <v>7</v>
      </c>
      <c r="AI1" s="32" t="s">
        <v>8</v>
      </c>
      <c r="AJ1" s="33" t="s">
        <v>9</v>
      </c>
      <c r="AK1" s="23" t="s">
        <v>10</v>
      </c>
      <c r="AL1" s="26" t="s">
        <v>11</v>
      </c>
    </row>
    <row r="2" spans="3:38" x14ac:dyDescent="0.25">
      <c r="E2" t="s">
        <v>2472</v>
      </c>
      <c r="F2" s="301" t="s">
        <v>2473</v>
      </c>
      <c r="G2" s="301" t="s">
        <v>2474</v>
      </c>
      <c r="H2" s="301" t="s">
        <v>2475</v>
      </c>
      <c r="I2" t="s">
        <v>2477</v>
      </c>
      <c r="J2" t="s">
        <v>2478</v>
      </c>
      <c r="K2" t="s">
        <v>2480</v>
      </c>
      <c r="L2" s="301" t="s">
        <v>2481</v>
      </c>
      <c r="M2" s="301" t="s">
        <v>2482</v>
      </c>
      <c r="N2" s="301" t="s">
        <v>2483</v>
      </c>
      <c r="O2" s="301" t="s">
        <v>2593</v>
      </c>
      <c r="P2" t="s">
        <v>2485</v>
      </c>
      <c r="Q2" t="s">
        <v>2486</v>
      </c>
      <c r="R2" t="s">
        <v>2487</v>
      </c>
      <c r="S2" s="301" t="s">
        <v>2488</v>
      </c>
      <c r="T2" s="301" t="s">
        <v>2489</v>
      </c>
      <c r="U2" s="301" t="s">
        <v>2490</v>
      </c>
      <c r="V2" s="301" t="s">
        <v>2491</v>
      </c>
      <c r="W2" s="301" t="s">
        <v>2809</v>
      </c>
      <c r="X2" s="301" t="s">
        <v>2492</v>
      </c>
      <c r="Y2" s="301" t="s">
        <v>2493</v>
      </c>
      <c r="Z2" t="s">
        <v>2494</v>
      </c>
      <c r="AA2" t="s">
        <v>2495</v>
      </c>
      <c r="AB2" t="s">
        <v>2496</v>
      </c>
      <c r="AC2" t="s">
        <v>2497</v>
      </c>
      <c r="AD2" t="s">
        <v>2498</v>
      </c>
      <c r="AE2" t="s">
        <v>2594</v>
      </c>
      <c r="AF2" t="s">
        <v>2499</v>
      </c>
      <c r="AG2" s="74"/>
      <c r="AI2" s="32"/>
      <c r="AJ2" s="33"/>
      <c r="AK2" s="23"/>
    </row>
    <row r="3" spans="3:38" x14ac:dyDescent="0.25">
      <c r="E3" t="s">
        <v>2500</v>
      </c>
      <c r="F3" s="301">
        <v>110902713.65000001</v>
      </c>
      <c r="G3" s="301">
        <v>2063783.72</v>
      </c>
      <c r="H3" s="301">
        <v>17231516.809999999</v>
      </c>
      <c r="I3">
        <v>80153548.599999994</v>
      </c>
      <c r="J3">
        <v>28295574.41</v>
      </c>
      <c r="K3">
        <v>198458.41</v>
      </c>
      <c r="L3" s="301">
        <v>0</v>
      </c>
      <c r="M3" s="301">
        <v>1107</v>
      </c>
      <c r="N3" s="301">
        <v>2044469.08</v>
      </c>
      <c r="O3" s="301">
        <v>-200</v>
      </c>
      <c r="P3">
        <v>-6929665.5499999998</v>
      </c>
      <c r="Q3">
        <v>-78737301.489999995</v>
      </c>
      <c r="R3">
        <v>301609025.63999999</v>
      </c>
      <c r="S3" s="301">
        <v>9.26</v>
      </c>
      <c r="T3" s="301">
        <v>114341928.45</v>
      </c>
      <c r="U3" s="301">
        <v>6222000.8300000001</v>
      </c>
      <c r="V3" s="301">
        <v>9003.64</v>
      </c>
      <c r="W3" s="301">
        <v>3050</v>
      </c>
      <c r="X3" s="301">
        <v>118721255.87</v>
      </c>
      <c r="Y3" s="301">
        <v>18034442.920000002</v>
      </c>
      <c r="Z3">
        <v>152712049.88999999</v>
      </c>
      <c r="AA3">
        <v>72142</v>
      </c>
      <c r="AB3">
        <v>23568</v>
      </c>
      <c r="AC3">
        <v>55169931.439999998</v>
      </c>
      <c r="AD3">
        <v>8166137.96</v>
      </c>
      <c r="AE3">
        <v>13555103.5</v>
      </c>
      <c r="AF3">
        <v>111661.14</v>
      </c>
      <c r="AG3" s="76">
        <f t="shared" ref="AG3:AL3" si="0">SUM(AG4:AG189)</f>
        <v>126727740.03000005</v>
      </c>
      <c r="AH3" s="31">
        <f t="shared" si="0"/>
        <v>2044241.93</v>
      </c>
      <c r="AI3" s="21">
        <f t="shared" si="0"/>
        <v>124683498.10000002</v>
      </c>
      <c r="AJ3" s="15">
        <f t="shared" si="0"/>
        <v>276982604.10000002</v>
      </c>
      <c r="AK3" s="16">
        <f>SUM(Z3:AF3)</f>
        <v>229810593.92999998</v>
      </c>
      <c r="AL3" s="26">
        <f t="shared" si="0"/>
        <v>47820520.250000015</v>
      </c>
    </row>
    <row r="4" spans="3:38" x14ac:dyDescent="0.25">
      <c r="E4" t="s">
        <v>3346</v>
      </c>
      <c r="F4" s="301">
        <v>399763.14</v>
      </c>
      <c r="I4">
        <v>2595902.38</v>
      </c>
      <c r="J4">
        <v>149595.39000000001</v>
      </c>
      <c r="Q4">
        <v>1319697.55</v>
      </c>
      <c r="R4">
        <v>1532600</v>
      </c>
      <c r="X4" s="301">
        <v>699357</v>
      </c>
      <c r="Y4" s="301">
        <v>1123308.6000000001</v>
      </c>
      <c r="Z4">
        <v>869637</v>
      </c>
      <c r="AC4">
        <v>40498.6</v>
      </c>
      <c r="AD4">
        <v>81366.64</v>
      </c>
      <c r="AE4">
        <v>1363375</v>
      </c>
      <c r="AG4" s="76">
        <f t="shared" ref="AG4:AG22" si="1">SUM(F4:H4)</f>
        <v>399763.14</v>
      </c>
      <c r="AH4" s="31">
        <f t="shared" ref="AH4:AH21" si="2">SUM(K4:N4)</f>
        <v>0</v>
      </c>
      <c r="AI4" s="21">
        <f>AG4-AH4</f>
        <v>399763.14</v>
      </c>
      <c r="AJ4" s="15">
        <f t="shared" ref="AJ4:AJ21" si="3">SUM(S4:AF4)</f>
        <v>4177542.8400000003</v>
      </c>
      <c r="AK4" s="16">
        <f t="shared" ref="AK4:AK67" si="4">SUM(Z4:AF4)</f>
        <v>2354877.2400000002</v>
      </c>
      <c r="AL4" s="26">
        <f>AJ4-AK4</f>
        <v>1822665.6</v>
      </c>
    </row>
    <row r="5" spans="3:38" x14ac:dyDescent="0.25">
      <c r="E5" t="s">
        <v>3347</v>
      </c>
      <c r="F5" s="301">
        <v>152403.63</v>
      </c>
      <c r="H5" s="301">
        <v>2610</v>
      </c>
      <c r="I5">
        <v>2195302.92</v>
      </c>
      <c r="J5">
        <v>153496.44</v>
      </c>
      <c r="K5">
        <v>0</v>
      </c>
      <c r="Q5">
        <v>592662.80000000005</v>
      </c>
      <c r="R5">
        <v>1850000</v>
      </c>
      <c r="X5" s="301">
        <v>1112050.6000000001</v>
      </c>
      <c r="Y5" s="301">
        <v>236624.58</v>
      </c>
      <c r="Z5">
        <v>1187160.6000000001</v>
      </c>
      <c r="AC5">
        <v>34451.07</v>
      </c>
      <c r="AD5">
        <v>57913.32</v>
      </c>
      <c r="AE5">
        <v>1074000</v>
      </c>
      <c r="AG5" s="76">
        <f t="shared" si="1"/>
        <v>155013.63</v>
      </c>
      <c r="AH5" s="31">
        <f t="shared" si="2"/>
        <v>0</v>
      </c>
      <c r="AI5" s="21">
        <f t="shared" ref="AI5:AI21" si="5">AG5-AH5</f>
        <v>155013.63</v>
      </c>
      <c r="AJ5" s="15">
        <f t="shared" si="3"/>
        <v>3702200.17</v>
      </c>
      <c r="AK5" s="16">
        <f t="shared" si="4"/>
        <v>2353524.9900000002</v>
      </c>
      <c r="AL5" s="26">
        <f t="shared" ref="AL5:AL68" si="6">AJ5-AK5</f>
        <v>1348675.1799999997</v>
      </c>
    </row>
    <row r="6" spans="3:38" x14ac:dyDescent="0.25">
      <c r="E6" t="s">
        <v>3348</v>
      </c>
      <c r="F6" s="301">
        <v>262912.09000000003</v>
      </c>
      <c r="H6" s="301">
        <v>60103</v>
      </c>
      <c r="I6">
        <v>6382.16</v>
      </c>
      <c r="J6">
        <v>52</v>
      </c>
      <c r="K6">
        <v>3853</v>
      </c>
      <c r="L6" s="301">
        <v>0</v>
      </c>
      <c r="Q6">
        <v>-1053994.58</v>
      </c>
      <c r="R6">
        <v>1236758.5</v>
      </c>
      <c r="X6" s="301">
        <v>760252</v>
      </c>
      <c r="Y6" s="301">
        <v>1518743.18</v>
      </c>
      <c r="Z6">
        <v>874762</v>
      </c>
      <c r="AC6">
        <v>59139.18</v>
      </c>
      <c r="AD6">
        <v>27561.67</v>
      </c>
      <c r="AE6">
        <v>1555300</v>
      </c>
      <c r="AG6" s="76">
        <f t="shared" si="1"/>
        <v>323015.09000000003</v>
      </c>
      <c r="AH6" s="31">
        <f t="shared" si="2"/>
        <v>3853</v>
      </c>
      <c r="AI6" s="21">
        <f t="shared" si="5"/>
        <v>319162.09000000003</v>
      </c>
      <c r="AJ6" s="15">
        <f t="shared" si="3"/>
        <v>4795758.0299999993</v>
      </c>
      <c r="AK6" s="16">
        <f t="shared" si="4"/>
        <v>2516762.85</v>
      </c>
      <c r="AL6" s="26">
        <f t="shared" si="6"/>
        <v>2278995.1799999992</v>
      </c>
    </row>
    <row r="7" spans="3:38" x14ac:dyDescent="0.25">
      <c r="E7" t="s">
        <v>3349</v>
      </c>
      <c r="F7" s="301">
        <v>157497.95000000001</v>
      </c>
      <c r="I7">
        <v>1621652.43</v>
      </c>
      <c r="J7">
        <v>9</v>
      </c>
      <c r="K7">
        <v>-28800</v>
      </c>
      <c r="Q7">
        <v>495724.7</v>
      </c>
      <c r="R7">
        <v>1223648</v>
      </c>
      <c r="W7" s="301">
        <v>3050</v>
      </c>
      <c r="X7" s="301">
        <v>477008</v>
      </c>
      <c r="Y7" s="301">
        <v>1039617.69</v>
      </c>
      <c r="Z7">
        <v>661908</v>
      </c>
      <c r="AC7">
        <v>53197.69</v>
      </c>
      <c r="AD7">
        <v>37933.32</v>
      </c>
      <c r="AE7">
        <v>2634443.5</v>
      </c>
      <c r="AF7">
        <v>3050</v>
      </c>
      <c r="AG7" s="76">
        <f t="shared" si="1"/>
        <v>157497.95000000001</v>
      </c>
      <c r="AH7" s="31">
        <f t="shared" si="2"/>
        <v>-28800</v>
      </c>
      <c r="AI7" s="21">
        <f t="shared" si="5"/>
        <v>186297.95</v>
      </c>
      <c r="AJ7" s="15">
        <f t="shared" si="3"/>
        <v>4910208.1999999993</v>
      </c>
      <c r="AK7" s="16">
        <f t="shared" si="4"/>
        <v>3390532.51</v>
      </c>
      <c r="AL7" s="26">
        <f t="shared" si="6"/>
        <v>1519675.6899999995</v>
      </c>
    </row>
    <row r="8" spans="3:38" x14ac:dyDescent="0.25">
      <c r="E8" t="s">
        <v>3350</v>
      </c>
      <c r="F8" s="301">
        <v>947443.62</v>
      </c>
      <c r="I8">
        <v>449366.1</v>
      </c>
      <c r="J8">
        <v>30</v>
      </c>
      <c r="Q8">
        <v>-1233722.04</v>
      </c>
      <c r="R8">
        <v>1790913.12</v>
      </c>
      <c r="X8" s="301">
        <v>881310</v>
      </c>
      <c r="Y8" s="301">
        <v>2462039.66</v>
      </c>
      <c r="Z8">
        <v>1227925</v>
      </c>
      <c r="AA8">
        <v>4240</v>
      </c>
      <c r="AC8">
        <v>32562.66</v>
      </c>
      <c r="AD8">
        <v>36573.360000000001</v>
      </c>
      <c r="AE8">
        <v>4253625</v>
      </c>
      <c r="AG8" s="76">
        <f t="shared" si="1"/>
        <v>947443.62</v>
      </c>
      <c r="AH8" s="31">
        <f t="shared" si="2"/>
        <v>0</v>
      </c>
      <c r="AI8" s="21">
        <f t="shared" si="5"/>
        <v>947443.62</v>
      </c>
      <c r="AJ8" s="15">
        <f t="shared" si="3"/>
        <v>8898275.6799999997</v>
      </c>
      <c r="AK8" s="16">
        <f t="shared" si="4"/>
        <v>5554926.0199999996</v>
      </c>
      <c r="AL8" s="26">
        <f t="shared" si="6"/>
        <v>3343349.66</v>
      </c>
    </row>
    <row r="9" spans="3:38" x14ac:dyDescent="0.25">
      <c r="E9" t="s">
        <v>3351</v>
      </c>
      <c r="F9" s="301">
        <v>43350.94</v>
      </c>
      <c r="H9" s="301">
        <v>1100</v>
      </c>
      <c r="I9">
        <v>834527.17</v>
      </c>
      <c r="J9">
        <v>863.86</v>
      </c>
      <c r="Q9">
        <v>-499689.97</v>
      </c>
      <c r="R9">
        <v>1385124.66</v>
      </c>
      <c r="X9" s="301">
        <v>1112998</v>
      </c>
      <c r="Y9" s="301">
        <v>343611</v>
      </c>
      <c r="Z9">
        <v>1160498</v>
      </c>
      <c r="AC9">
        <v>19291</v>
      </c>
      <c r="AD9">
        <v>39312.720000000001</v>
      </c>
      <c r="AE9">
        <v>847500</v>
      </c>
      <c r="AG9" s="76">
        <f t="shared" si="1"/>
        <v>44450.94</v>
      </c>
      <c r="AH9" s="31">
        <f t="shared" si="2"/>
        <v>0</v>
      </c>
      <c r="AI9" s="21">
        <f t="shared" si="5"/>
        <v>44450.94</v>
      </c>
      <c r="AJ9" s="15">
        <f t="shared" si="3"/>
        <v>3523210.72</v>
      </c>
      <c r="AK9" s="16">
        <f t="shared" si="4"/>
        <v>2066601.72</v>
      </c>
      <c r="AL9" s="26">
        <f t="shared" si="6"/>
        <v>1456609.0000000002</v>
      </c>
    </row>
    <row r="10" spans="3:38" x14ac:dyDescent="0.25">
      <c r="E10" t="s">
        <v>3352</v>
      </c>
      <c r="F10" s="301">
        <v>305301.83</v>
      </c>
      <c r="H10" s="301">
        <v>7820</v>
      </c>
      <c r="I10">
        <v>2</v>
      </c>
      <c r="J10">
        <v>28</v>
      </c>
      <c r="K10">
        <v>15400</v>
      </c>
      <c r="Q10">
        <v>-1025047.23</v>
      </c>
      <c r="R10">
        <v>1199644.94</v>
      </c>
      <c r="V10" s="301">
        <v>18.12</v>
      </c>
      <c r="X10" s="301">
        <v>446838</v>
      </c>
      <c r="Y10" s="301">
        <v>677170</v>
      </c>
      <c r="Z10">
        <v>608313</v>
      </c>
      <c r="AC10">
        <v>69959</v>
      </c>
      <c r="AE10">
        <v>685000</v>
      </c>
      <c r="AG10" s="76">
        <f t="shared" si="1"/>
        <v>313121.83</v>
      </c>
      <c r="AH10" s="31">
        <f t="shared" si="2"/>
        <v>15400</v>
      </c>
      <c r="AI10" s="21">
        <f t="shared" si="5"/>
        <v>297721.83</v>
      </c>
      <c r="AJ10" s="15">
        <f t="shared" si="3"/>
        <v>2487298.12</v>
      </c>
      <c r="AK10" s="16">
        <f t="shared" si="4"/>
        <v>1363272</v>
      </c>
      <c r="AL10" s="26">
        <f t="shared" si="6"/>
        <v>1124026.1200000001</v>
      </c>
    </row>
    <row r="11" spans="3:38" x14ac:dyDescent="0.25">
      <c r="E11" t="s">
        <v>3353</v>
      </c>
      <c r="F11" s="301">
        <v>14100.71</v>
      </c>
      <c r="H11" s="301">
        <v>49044</v>
      </c>
      <c r="J11">
        <v>-142.9</v>
      </c>
      <c r="K11">
        <v>8423</v>
      </c>
      <c r="Q11">
        <v>-999408.31</v>
      </c>
      <c r="R11">
        <v>1067330</v>
      </c>
      <c r="X11" s="301">
        <v>476328</v>
      </c>
      <c r="Y11" s="301">
        <v>318155.59000000003</v>
      </c>
      <c r="Z11">
        <v>596728</v>
      </c>
      <c r="AA11">
        <v>1720</v>
      </c>
      <c r="AC11">
        <v>24489.59</v>
      </c>
      <c r="AD11">
        <v>1088.8800000000001</v>
      </c>
      <c r="AE11">
        <v>957000</v>
      </c>
      <c r="AG11" s="76">
        <f t="shared" si="1"/>
        <v>63144.71</v>
      </c>
      <c r="AH11" s="31">
        <f t="shared" si="2"/>
        <v>8423</v>
      </c>
      <c r="AI11" s="21">
        <f t="shared" si="5"/>
        <v>54721.71</v>
      </c>
      <c r="AJ11" s="15">
        <f t="shared" si="3"/>
        <v>2375510.06</v>
      </c>
      <c r="AK11" s="16">
        <f t="shared" si="4"/>
        <v>1581026.47</v>
      </c>
      <c r="AL11" s="26">
        <f t="shared" si="6"/>
        <v>794483.59000000008</v>
      </c>
    </row>
    <row r="12" spans="3:38" x14ac:dyDescent="0.25">
      <c r="AG12" s="76">
        <f t="shared" si="1"/>
        <v>0</v>
      </c>
      <c r="AH12" s="31">
        <f t="shared" si="2"/>
        <v>0</v>
      </c>
      <c r="AI12" s="21">
        <f t="shared" si="5"/>
        <v>0</v>
      </c>
      <c r="AJ12" s="15">
        <f t="shared" si="3"/>
        <v>0</v>
      </c>
      <c r="AK12" s="16">
        <f t="shared" si="4"/>
        <v>0</v>
      </c>
      <c r="AL12" s="26">
        <f t="shared" si="6"/>
        <v>0</v>
      </c>
    </row>
    <row r="13" spans="3:38" x14ac:dyDescent="0.25">
      <c r="AG13" s="76">
        <f t="shared" si="1"/>
        <v>0</v>
      </c>
      <c r="AH13" s="31">
        <f t="shared" si="2"/>
        <v>0</v>
      </c>
      <c r="AI13" s="21">
        <f t="shared" si="5"/>
        <v>0</v>
      </c>
      <c r="AJ13" s="15">
        <f t="shared" si="3"/>
        <v>0</v>
      </c>
      <c r="AK13" s="16">
        <f t="shared" si="4"/>
        <v>0</v>
      </c>
      <c r="AL13" s="26">
        <f t="shared" si="6"/>
        <v>0</v>
      </c>
    </row>
    <row r="14" spans="3:38" s="38" customFormat="1" x14ac:dyDescent="0.25">
      <c r="C14" s="68"/>
      <c r="D14" s="45"/>
      <c r="E14"/>
      <c r="F14" s="301"/>
      <c r="G14" s="301"/>
      <c r="H14" s="301"/>
      <c r="I14"/>
      <c r="J14"/>
      <c r="K14"/>
      <c r="L14" s="301"/>
      <c r="M14" s="301"/>
      <c r="N14" s="301"/>
      <c r="O14" s="301"/>
      <c r="P14"/>
      <c r="Q14"/>
      <c r="R14"/>
      <c r="S14" s="301"/>
      <c r="T14" s="301"/>
      <c r="U14" s="301"/>
      <c r="V14" s="301"/>
      <c r="W14" s="301"/>
      <c r="X14" s="301"/>
      <c r="Y14" s="301"/>
      <c r="Z14"/>
      <c r="AA14"/>
      <c r="AB14"/>
      <c r="AC14"/>
      <c r="AD14"/>
      <c r="AE14"/>
      <c r="AF14"/>
      <c r="AG14" s="76">
        <f t="shared" si="1"/>
        <v>0</v>
      </c>
      <c r="AH14" s="31">
        <f t="shared" si="2"/>
        <v>0</v>
      </c>
      <c r="AI14" s="21">
        <f t="shared" si="5"/>
        <v>0</v>
      </c>
      <c r="AJ14" s="15">
        <f t="shared" si="3"/>
        <v>0</v>
      </c>
      <c r="AK14" s="16">
        <f t="shared" si="4"/>
        <v>0</v>
      </c>
      <c r="AL14" s="26">
        <f t="shared" si="6"/>
        <v>0</v>
      </c>
    </row>
    <row r="15" spans="3:38" x14ac:dyDescent="0.25">
      <c r="AG15" s="76">
        <f t="shared" si="1"/>
        <v>0</v>
      </c>
      <c r="AH15" s="31">
        <f t="shared" si="2"/>
        <v>0</v>
      </c>
      <c r="AI15" s="21">
        <f t="shared" si="5"/>
        <v>0</v>
      </c>
      <c r="AJ15" s="15">
        <f t="shared" si="3"/>
        <v>0</v>
      </c>
      <c r="AK15" s="16">
        <f t="shared" si="4"/>
        <v>0</v>
      </c>
      <c r="AL15" s="26">
        <f t="shared" si="6"/>
        <v>0</v>
      </c>
    </row>
    <row r="16" spans="3:38" x14ac:dyDescent="0.25">
      <c r="AG16" s="76">
        <f t="shared" si="1"/>
        <v>0</v>
      </c>
      <c r="AH16" s="31">
        <f t="shared" si="2"/>
        <v>0</v>
      </c>
      <c r="AI16" s="21">
        <f t="shared" si="5"/>
        <v>0</v>
      </c>
      <c r="AJ16" s="15">
        <f t="shared" si="3"/>
        <v>0</v>
      </c>
      <c r="AK16" s="16">
        <f t="shared" si="4"/>
        <v>0</v>
      </c>
      <c r="AL16" s="26">
        <f t="shared" si="6"/>
        <v>0</v>
      </c>
    </row>
    <row r="17" spans="1:38" x14ac:dyDescent="0.25">
      <c r="AG17" s="76">
        <f t="shared" si="1"/>
        <v>0</v>
      </c>
      <c r="AH17" s="31">
        <f t="shared" si="2"/>
        <v>0</v>
      </c>
      <c r="AI17" s="21">
        <f t="shared" si="5"/>
        <v>0</v>
      </c>
      <c r="AJ17" s="15">
        <f t="shared" si="3"/>
        <v>0</v>
      </c>
      <c r="AK17" s="16">
        <f t="shared" si="4"/>
        <v>0</v>
      </c>
      <c r="AL17" s="26">
        <f t="shared" si="6"/>
        <v>0</v>
      </c>
    </row>
    <row r="18" spans="1:38" x14ac:dyDescent="0.25">
      <c r="AG18" s="76">
        <f t="shared" si="1"/>
        <v>0</v>
      </c>
      <c r="AH18" s="31">
        <f t="shared" si="2"/>
        <v>0</v>
      </c>
      <c r="AI18" s="21">
        <f t="shared" si="5"/>
        <v>0</v>
      </c>
      <c r="AJ18" s="15">
        <f t="shared" si="3"/>
        <v>0</v>
      </c>
      <c r="AK18" s="16">
        <f t="shared" si="4"/>
        <v>0</v>
      </c>
      <c r="AL18" s="26">
        <f t="shared" si="6"/>
        <v>0</v>
      </c>
    </row>
    <row r="19" spans="1:38" x14ac:dyDescent="0.25">
      <c r="AG19" s="76">
        <f t="shared" si="1"/>
        <v>0</v>
      </c>
      <c r="AH19" s="31">
        <f t="shared" si="2"/>
        <v>0</v>
      </c>
      <c r="AI19" s="21">
        <f t="shared" si="5"/>
        <v>0</v>
      </c>
      <c r="AJ19" s="15">
        <f t="shared" si="3"/>
        <v>0</v>
      </c>
      <c r="AK19" s="16">
        <f t="shared" si="4"/>
        <v>0</v>
      </c>
      <c r="AL19" s="26">
        <f t="shared" si="6"/>
        <v>0</v>
      </c>
    </row>
    <row r="20" spans="1:38" x14ac:dyDescent="0.25">
      <c r="AG20" s="76">
        <f t="shared" si="1"/>
        <v>0</v>
      </c>
      <c r="AH20" s="31">
        <f t="shared" si="2"/>
        <v>0</v>
      </c>
      <c r="AI20" s="21">
        <f t="shared" si="5"/>
        <v>0</v>
      </c>
      <c r="AJ20" s="15">
        <f t="shared" si="3"/>
        <v>0</v>
      </c>
      <c r="AK20" s="16">
        <f t="shared" si="4"/>
        <v>0</v>
      </c>
      <c r="AL20" s="26">
        <f t="shared" si="6"/>
        <v>0</v>
      </c>
    </row>
    <row r="21" spans="1:38" x14ac:dyDescent="0.25">
      <c r="AG21" s="76">
        <f t="shared" si="1"/>
        <v>0</v>
      </c>
      <c r="AH21" s="31">
        <f t="shared" si="2"/>
        <v>0</v>
      </c>
      <c r="AI21" s="21">
        <f t="shared" si="5"/>
        <v>0</v>
      </c>
      <c r="AJ21" s="15">
        <f t="shared" si="3"/>
        <v>0</v>
      </c>
      <c r="AK21" s="16">
        <f t="shared" si="4"/>
        <v>0</v>
      </c>
      <c r="AL21" s="26">
        <f t="shared" si="6"/>
        <v>0</v>
      </c>
    </row>
    <row r="22" spans="1:38" x14ac:dyDescent="0.25">
      <c r="A22" s="1" t="s">
        <v>448</v>
      </c>
      <c r="B22" s="1" t="s">
        <v>450</v>
      </c>
      <c r="C22" s="66">
        <v>4536</v>
      </c>
      <c r="D22" s="67" t="s">
        <v>1083</v>
      </c>
      <c r="E22" t="s">
        <v>3019</v>
      </c>
      <c r="F22" s="301">
        <v>834383.88</v>
      </c>
      <c r="G22" s="301">
        <v>43637.79</v>
      </c>
      <c r="H22" s="301">
        <v>444515.79</v>
      </c>
      <c r="I22">
        <v>200943.65</v>
      </c>
      <c r="J22">
        <v>223361.91</v>
      </c>
      <c r="N22" s="301">
        <v>-5419</v>
      </c>
      <c r="Q22">
        <v>1561979.88</v>
      </c>
      <c r="T22" s="301">
        <v>560186.68000000005</v>
      </c>
      <c r="V22" s="301">
        <v>52.67</v>
      </c>
      <c r="X22" s="301">
        <v>941233.8</v>
      </c>
      <c r="Y22" s="301">
        <v>28300</v>
      </c>
      <c r="Z22">
        <v>1103316.8</v>
      </c>
      <c r="AC22">
        <v>103459.03</v>
      </c>
      <c r="AD22">
        <v>59915.18</v>
      </c>
      <c r="AG22" s="76">
        <f t="shared" si="1"/>
        <v>1322537.46</v>
      </c>
      <c r="AH22" s="31">
        <f>SUM(L22:O22)</f>
        <v>-5419</v>
      </c>
      <c r="AI22" s="21">
        <f>AG22-AH22</f>
        <v>1327956.46</v>
      </c>
      <c r="AJ22" s="15">
        <f>SUM(S22:Y22)</f>
        <v>1529773.1500000001</v>
      </c>
      <c r="AK22" s="16">
        <f>SUM(Z22:AF22)</f>
        <v>1266691.01</v>
      </c>
      <c r="AL22" s="26">
        <f t="shared" si="6"/>
        <v>263082.14000000013</v>
      </c>
    </row>
    <row r="23" spans="1:38" x14ac:dyDescent="0.25">
      <c r="A23" s="1" t="s">
        <v>448</v>
      </c>
      <c r="B23" s="1" t="s">
        <v>450</v>
      </c>
      <c r="C23" s="66">
        <v>3980</v>
      </c>
      <c r="D23" s="67" t="s">
        <v>1084</v>
      </c>
      <c r="E23" t="s">
        <v>3020</v>
      </c>
      <c r="F23" s="301">
        <v>627197.86</v>
      </c>
      <c r="G23" s="301">
        <v>13892.87</v>
      </c>
      <c r="H23" s="301">
        <v>157315.41</v>
      </c>
      <c r="I23">
        <v>158306.01999999999</v>
      </c>
      <c r="J23">
        <v>100593.09</v>
      </c>
      <c r="N23" s="301">
        <v>0</v>
      </c>
      <c r="Q23">
        <v>-1549609</v>
      </c>
      <c r="R23">
        <v>2340148.79</v>
      </c>
      <c r="T23" s="301">
        <v>574063.85</v>
      </c>
      <c r="X23" s="301">
        <v>717316.9</v>
      </c>
      <c r="Y23" s="301">
        <v>110600</v>
      </c>
      <c r="Z23">
        <v>874778.9</v>
      </c>
      <c r="AC23">
        <v>155582.84</v>
      </c>
      <c r="AD23">
        <v>27828.55</v>
      </c>
      <c r="AG23" s="76">
        <f t="shared" ref="AG23:AG86" si="7">SUM(F23:H23)</f>
        <v>798406.14</v>
      </c>
      <c r="AH23" s="31">
        <f t="shared" ref="AH23:AH86" si="8">SUM(L23:O23)</f>
        <v>0</v>
      </c>
      <c r="AI23" s="21">
        <f t="shared" ref="AI23:AI86" si="9">AG23-AH23</f>
        <v>798406.14</v>
      </c>
      <c r="AJ23" s="15">
        <f t="shared" ref="AJ23:AJ86" si="10">SUM(S23:Y23)</f>
        <v>1401980.75</v>
      </c>
      <c r="AK23" s="16">
        <f t="shared" si="4"/>
        <v>1058190.29</v>
      </c>
      <c r="AL23" s="26">
        <f t="shared" si="6"/>
        <v>343790.45999999996</v>
      </c>
    </row>
    <row r="24" spans="1:38" x14ac:dyDescent="0.25">
      <c r="A24" s="1" t="s">
        <v>448</v>
      </c>
      <c r="B24" s="1" t="s">
        <v>450</v>
      </c>
      <c r="C24" s="66">
        <v>9027</v>
      </c>
      <c r="D24" s="67" t="s">
        <v>1085</v>
      </c>
      <c r="E24" t="s">
        <v>3021</v>
      </c>
      <c r="F24" s="301">
        <v>1931107.37</v>
      </c>
      <c r="G24" s="301">
        <v>44994.82</v>
      </c>
      <c r="H24" s="301">
        <v>238200.41</v>
      </c>
      <c r="I24">
        <v>170092.87</v>
      </c>
      <c r="J24">
        <v>86290.16</v>
      </c>
      <c r="N24" s="301">
        <v>7101</v>
      </c>
      <c r="Q24">
        <v>-718257.91</v>
      </c>
      <c r="R24">
        <v>2461151.44</v>
      </c>
      <c r="T24" s="301">
        <v>996970.69</v>
      </c>
      <c r="U24" s="301">
        <v>357639.3</v>
      </c>
      <c r="V24" s="301">
        <v>34.340000000000003</v>
      </c>
      <c r="X24" s="301">
        <v>910966.3</v>
      </c>
      <c r="Y24" s="301">
        <v>850</v>
      </c>
      <c r="Z24">
        <v>1128541.3</v>
      </c>
      <c r="AA24">
        <v>3000</v>
      </c>
      <c r="AC24">
        <v>261068.18</v>
      </c>
      <c r="AD24">
        <v>28660.05</v>
      </c>
      <c r="AG24" s="76">
        <f t="shared" si="7"/>
        <v>2214302.6</v>
      </c>
      <c r="AH24" s="31">
        <f t="shared" si="8"/>
        <v>7101</v>
      </c>
      <c r="AI24" s="21">
        <f t="shared" si="9"/>
        <v>2207201.6</v>
      </c>
      <c r="AJ24" s="15">
        <f t="shared" si="10"/>
        <v>2266460.63</v>
      </c>
      <c r="AK24" s="16">
        <f t="shared" si="4"/>
        <v>1421269.53</v>
      </c>
      <c r="AL24" s="26">
        <f t="shared" si="6"/>
        <v>845191.09999999986</v>
      </c>
    </row>
    <row r="25" spans="1:38" x14ac:dyDescent="0.25">
      <c r="A25" s="1" t="s">
        <v>448</v>
      </c>
      <c r="B25" s="1" t="s">
        <v>450</v>
      </c>
      <c r="C25" s="66">
        <v>4180</v>
      </c>
      <c r="D25" s="67" t="s">
        <v>1086</v>
      </c>
      <c r="E25" t="s">
        <v>3022</v>
      </c>
      <c r="F25" s="301">
        <v>826479.68</v>
      </c>
      <c r="G25" s="301">
        <v>42589.1</v>
      </c>
      <c r="H25" s="301">
        <v>117144.21</v>
      </c>
      <c r="I25">
        <v>187771.27</v>
      </c>
      <c r="J25">
        <v>326030.92</v>
      </c>
      <c r="N25" s="301">
        <v>0</v>
      </c>
      <c r="Q25">
        <v>-411291.1</v>
      </c>
      <c r="R25">
        <v>1609968.11</v>
      </c>
      <c r="T25" s="301">
        <v>650609.55000000005</v>
      </c>
      <c r="U25" s="301">
        <v>70420.039999999994</v>
      </c>
      <c r="V25" s="301">
        <v>11.61</v>
      </c>
      <c r="X25" s="301">
        <v>362315.2</v>
      </c>
      <c r="Y25" s="301">
        <v>9000</v>
      </c>
      <c r="Z25">
        <v>479541.24</v>
      </c>
      <c r="AC25">
        <v>123861.11</v>
      </c>
      <c r="AD25">
        <v>100760.88</v>
      </c>
      <c r="AG25" s="76">
        <f t="shared" si="7"/>
        <v>986212.99</v>
      </c>
      <c r="AH25" s="31">
        <f t="shared" si="8"/>
        <v>0</v>
      </c>
      <c r="AI25" s="21">
        <f t="shared" si="9"/>
        <v>986212.99</v>
      </c>
      <c r="AJ25" s="15">
        <f t="shared" si="10"/>
        <v>1092356.4000000001</v>
      </c>
      <c r="AK25" s="16">
        <f t="shared" si="4"/>
        <v>704163.23</v>
      </c>
      <c r="AL25" s="26">
        <f t="shared" si="6"/>
        <v>388193.17000000016</v>
      </c>
    </row>
    <row r="26" spans="1:38" x14ac:dyDescent="0.25">
      <c r="A26" s="1" t="s">
        <v>448</v>
      </c>
      <c r="B26" s="1" t="s">
        <v>450</v>
      </c>
      <c r="C26" s="66">
        <v>2100</v>
      </c>
      <c r="D26" s="67" t="s">
        <v>1087</v>
      </c>
      <c r="E26" t="s">
        <v>3023</v>
      </c>
      <c r="F26" s="301">
        <v>400724.47</v>
      </c>
      <c r="G26" s="301">
        <v>5774.19</v>
      </c>
      <c r="H26" s="301">
        <v>115093.56</v>
      </c>
      <c r="I26">
        <v>184932.68</v>
      </c>
      <c r="J26">
        <v>99930.53</v>
      </c>
      <c r="N26" s="301">
        <v>1</v>
      </c>
      <c r="Q26">
        <v>-978738.46</v>
      </c>
      <c r="R26">
        <v>1693812.25</v>
      </c>
      <c r="T26" s="301">
        <v>24045.21</v>
      </c>
      <c r="U26" s="301">
        <v>6000</v>
      </c>
      <c r="X26" s="301">
        <v>482570</v>
      </c>
      <c r="Y26" s="301">
        <v>316391.75</v>
      </c>
      <c r="Z26">
        <v>563748</v>
      </c>
      <c r="AC26">
        <v>68167.350000000006</v>
      </c>
      <c r="AD26">
        <v>25648.47</v>
      </c>
      <c r="AG26" s="76">
        <f t="shared" si="7"/>
        <v>521592.22</v>
      </c>
      <c r="AH26" s="31">
        <f t="shared" si="8"/>
        <v>1</v>
      </c>
      <c r="AI26" s="21">
        <f t="shared" si="9"/>
        <v>521591.22</v>
      </c>
      <c r="AJ26" s="15">
        <f t="shared" si="10"/>
        <v>829006.96</v>
      </c>
      <c r="AK26" s="16">
        <f t="shared" si="4"/>
        <v>657563.81999999995</v>
      </c>
      <c r="AL26" s="26">
        <f t="shared" si="6"/>
        <v>171443.14</v>
      </c>
    </row>
    <row r="27" spans="1:38" x14ac:dyDescent="0.25">
      <c r="A27" s="1" t="s">
        <v>448</v>
      </c>
      <c r="B27" s="1" t="s">
        <v>450</v>
      </c>
      <c r="C27" s="66">
        <v>4887</v>
      </c>
      <c r="D27" s="67" t="s">
        <v>1088</v>
      </c>
      <c r="E27" t="s">
        <v>3024</v>
      </c>
      <c r="F27" s="301">
        <v>949449.25</v>
      </c>
      <c r="G27" s="301">
        <v>32483.56</v>
      </c>
      <c r="H27" s="301">
        <v>139698.35</v>
      </c>
      <c r="I27">
        <v>270409.88</v>
      </c>
      <c r="J27">
        <v>171463.27</v>
      </c>
      <c r="N27" s="301">
        <v>119.5</v>
      </c>
      <c r="Q27">
        <v>91091.8</v>
      </c>
      <c r="R27">
        <v>1247745.83</v>
      </c>
      <c r="T27" s="301">
        <v>748545.29</v>
      </c>
      <c r="V27" s="301">
        <v>28.09</v>
      </c>
      <c r="X27" s="301">
        <v>910040</v>
      </c>
      <c r="Z27">
        <v>1047990</v>
      </c>
      <c r="AC27">
        <v>206284.83</v>
      </c>
      <c r="AD27">
        <v>51721.37</v>
      </c>
      <c r="AG27" s="76">
        <f t="shared" si="7"/>
        <v>1121631.1600000001</v>
      </c>
      <c r="AH27" s="31">
        <f t="shared" si="8"/>
        <v>119.5</v>
      </c>
      <c r="AI27" s="21">
        <f t="shared" si="9"/>
        <v>1121511.6600000001</v>
      </c>
      <c r="AJ27" s="15">
        <f t="shared" si="10"/>
        <v>1658613.38</v>
      </c>
      <c r="AK27" s="16">
        <f t="shared" si="4"/>
        <v>1305996.2000000002</v>
      </c>
      <c r="AL27" s="26">
        <f t="shared" si="6"/>
        <v>352617.1799999997</v>
      </c>
    </row>
    <row r="28" spans="1:38" x14ac:dyDescent="0.25">
      <c r="A28" s="1" t="s">
        <v>448</v>
      </c>
      <c r="B28" s="1" t="s">
        <v>450</v>
      </c>
      <c r="C28" s="66">
        <v>5102</v>
      </c>
      <c r="D28" s="67" t="s">
        <v>1089</v>
      </c>
      <c r="E28" t="s">
        <v>3025</v>
      </c>
      <c r="F28" s="301">
        <v>730876.34</v>
      </c>
      <c r="G28" s="301">
        <v>13578.18</v>
      </c>
      <c r="H28" s="301">
        <v>181166.88</v>
      </c>
      <c r="I28">
        <v>323463.84999999998</v>
      </c>
      <c r="J28">
        <v>449792.56</v>
      </c>
      <c r="N28" s="301">
        <v>0</v>
      </c>
      <c r="Q28">
        <v>-210921.11</v>
      </c>
      <c r="R28">
        <v>1804121.26</v>
      </c>
      <c r="T28" s="301">
        <v>558305.4</v>
      </c>
      <c r="X28" s="301">
        <v>418036.5</v>
      </c>
      <c r="Y28" s="301">
        <v>16600</v>
      </c>
      <c r="Z28">
        <v>530729.5</v>
      </c>
      <c r="AC28">
        <v>143754.85999999999</v>
      </c>
      <c r="AD28">
        <v>131587.88</v>
      </c>
      <c r="AG28" s="76">
        <f t="shared" si="7"/>
        <v>925621.4</v>
      </c>
      <c r="AH28" s="31">
        <f t="shared" si="8"/>
        <v>0</v>
      </c>
      <c r="AI28" s="21">
        <f t="shared" si="9"/>
        <v>925621.4</v>
      </c>
      <c r="AJ28" s="15">
        <f t="shared" si="10"/>
        <v>992941.9</v>
      </c>
      <c r="AK28" s="16">
        <f t="shared" si="4"/>
        <v>806072.24</v>
      </c>
      <c r="AL28" s="26">
        <f t="shared" si="6"/>
        <v>186869.66000000003</v>
      </c>
    </row>
    <row r="29" spans="1:38" x14ac:dyDescent="0.25">
      <c r="A29" s="1" t="s">
        <v>448</v>
      </c>
      <c r="B29" s="1" t="s">
        <v>450</v>
      </c>
      <c r="C29" s="66">
        <v>11813</v>
      </c>
      <c r="D29" s="67" t="s">
        <v>1090</v>
      </c>
      <c r="E29" t="s">
        <v>3026</v>
      </c>
      <c r="F29" s="301">
        <v>898078</v>
      </c>
      <c r="G29" s="301">
        <v>90076.38</v>
      </c>
      <c r="H29" s="301">
        <v>162542.9</v>
      </c>
      <c r="I29">
        <v>243434.33</v>
      </c>
      <c r="J29">
        <v>462876.61</v>
      </c>
      <c r="K29">
        <v>19400</v>
      </c>
      <c r="N29" s="301">
        <v>839.4</v>
      </c>
      <c r="Q29">
        <v>267172.05</v>
      </c>
      <c r="R29">
        <v>1414760.08</v>
      </c>
      <c r="T29" s="301">
        <v>1055333.83</v>
      </c>
      <c r="V29" s="301">
        <v>761.6</v>
      </c>
      <c r="X29" s="301">
        <v>2431420</v>
      </c>
      <c r="Z29">
        <v>2610294</v>
      </c>
      <c r="AC29">
        <v>482170.58</v>
      </c>
      <c r="AD29">
        <v>80804.160000000003</v>
      </c>
      <c r="AG29" s="76">
        <f t="shared" si="7"/>
        <v>1150697.28</v>
      </c>
      <c r="AH29" s="31">
        <f t="shared" si="8"/>
        <v>839.4</v>
      </c>
      <c r="AI29" s="21">
        <f t="shared" si="9"/>
        <v>1149857.8800000001</v>
      </c>
      <c r="AJ29" s="15">
        <f t="shared" si="10"/>
        <v>3487515.43</v>
      </c>
      <c r="AK29" s="16">
        <f t="shared" si="4"/>
        <v>3173268.74</v>
      </c>
      <c r="AL29" s="26">
        <f t="shared" si="6"/>
        <v>314246.68999999994</v>
      </c>
    </row>
    <row r="30" spans="1:38" x14ac:dyDescent="0.25">
      <c r="A30" s="1" t="s">
        <v>448</v>
      </c>
      <c r="B30" s="1" t="s">
        <v>450</v>
      </c>
      <c r="C30" s="66">
        <v>7972</v>
      </c>
      <c r="D30" s="67" t="s">
        <v>1091</v>
      </c>
      <c r="E30" t="s">
        <v>3027</v>
      </c>
      <c r="F30" s="301">
        <v>1594307</v>
      </c>
      <c r="G30" s="301">
        <v>0</v>
      </c>
      <c r="H30" s="301">
        <v>767806.97</v>
      </c>
      <c r="I30">
        <v>146862.9</v>
      </c>
      <c r="J30">
        <v>729693.64</v>
      </c>
      <c r="N30" s="301">
        <v>9286.44</v>
      </c>
      <c r="Q30">
        <v>1546666.04</v>
      </c>
      <c r="R30">
        <v>1595887.05</v>
      </c>
      <c r="T30" s="301">
        <v>942532.83</v>
      </c>
      <c r="U30" s="301">
        <v>333050</v>
      </c>
      <c r="X30" s="301">
        <v>1301650</v>
      </c>
      <c r="Y30" s="301">
        <v>26020</v>
      </c>
      <c r="Z30">
        <v>1528075</v>
      </c>
      <c r="AC30">
        <v>840948.95</v>
      </c>
      <c r="AD30">
        <v>89782.9</v>
      </c>
      <c r="AG30" s="76">
        <f t="shared" si="7"/>
        <v>2362113.9699999997</v>
      </c>
      <c r="AH30" s="31">
        <f t="shared" si="8"/>
        <v>9286.44</v>
      </c>
      <c r="AI30" s="21">
        <f t="shared" si="9"/>
        <v>2352827.5299999998</v>
      </c>
      <c r="AJ30" s="15">
        <f t="shared" si="10"/>
        <v>2603252.83</v>
      </c>
      <c r="AK30" s="16">
        <f t="shared" si="4"/>
        <v>2458806.85</v>
      </c>
      <c r="AL30" s="26">
        <f t="shared" si="6"/>
        <v>144445.97999999998</v>
      </c>
    </row>
    <row r="31" spans="1:38" x14ac:dyDescent="0.25">
      <c r="A31" s="1" t="s">
        <v>448</v>
      </c>
      <c r="B31" s="1" t="s">
        <v>450</v>
      </c>
      <c r="C31" s="66">
        <v>3577</v>
      </c>
      <c r="D31" s="67" t="s">
        <v>1092</v>
      </c>
      <c r="E31" t="s">
        <v>3028</v>
      </c>
      <c r="F31" s="301">
        <v>762675.33</v>
      </c>
      <c r="G31" s="301">
        <v>0</v>
      </c>
      <c r="H31" s="301">
        <v>593252.41</v>
      </c>
      <c r="I31">
        <v>86436.61</v>
      </c>
      <c r="J31">
        <v>157181.57</v>
      </c>
      <c r="N31" s="301">
        <v>4198.66</v>
      </c>
      <c r="Q31">
        <v>-339926.78</v>
      </c>
      <c r="R31">
        <v>1789492.25</v>
      </c>
      <c r="T31" s="301">
        <v>520100.76</v>
      </c>
      <c r="V31" s="301">
        <v>41.78</v>
      </c>
      <c r="X31" s="301">
        <v>621903.30000000005</v>
      </c>
      <c r="Y31" s="301">
        <v>14700</v>
      </c>
      <c r="Z31">
        <v>741702.02</v>
      </c>
      <c r="AC31">
        <v>115068.19</v>
      </c>
      <c r="AD31">
        <v>39721.339999999997</v>
      </c>
      <c r="AG31" s="76">
        <f t="shared" si="7"/>
        <v>1355927.74</v>
      </c>
      <c r="AH31" s="31">
        <f t="shared" si="8"/>
        <v>4198.66</v>
      </c>
      <c r="AI31" s="21">
        <f t="shared" si="9"/>
        <v>1351729.08</v>
      </c>
      <c r="AJ31" s="15">
        <f t="shared" si="10"/>
        <v>1156745.8400000001</v>
      </c>
      <c r="AK31" s="16">
        <f t="shared" si="4"/>
        <v>896491.54999999993</v>
      </c>
      <c r="AL31" s="26">
        <f t="shared" si="6"/>
        <v>260254.29000000015</v>
      </c>
    </row>
    <row r="32" spans="1:38" x14ac:dyDescent="0.25">
      <c r="A32" s="1" t="s">
        <v>448</v>
      </c>
      <c r="B32" s="1" t="s">
        <v>450</v>
      </c>
      <c r="C32" s="66">
        <v>3159</v>
      </c>
      <c r="D32" s="67" t="s">
        <v>1093</v>
      </c>
      <c r="E32" t="s">
        <v>3029</v>
      </c>
      <c r="F32" s="301">
        <v>989761.35</v>
      </c>
      <c r="G32" s="301">
        <v>90360.2</v>
      </c>
      <c r="H32" s="301">
        <v>179047.74</v>
      </c>
      <c r="I32">
        <v>36204.800000000003</v>
      </c>
      <c r="J32">
        <v>145738.70000000001</v>
      </c>
      <c r="K32">
        <v>11990</v>
      </c>
      <c r="N32" s="301">
        <v>-5331.15</v>
      </c>
      <c r="Q32">
        <v>-1879342.57</v>
      </c>
      <c r="R32">
        <v>3102228.3</v>
      </c>
      <c r="T32" s="301">
        <v>660076.94999999995</v>
      </c>
      <c r="U32" s="301">
        <v>47060</v>
      </c>
      <c r="V32" s="301">
        <v>383.18</v>
      </c>
      <c r="X32" s="301">
        <v>774040</v>
      </c>
      <c r="Z32">
        <v>882769</v>
      </c>
      <c r="AC32">
        <v>226525.07</v>
      </c>
      <c r="AD32">
        <v>66668.460000000006</v>
      </c>
      <c r="AF32">
        <v>1559.39</v>
      </c>
      <c r="AG32" s="76">
        <f t="shared" si="7"/>
        <v>1259169.29</v>
      </c>
      <c r="AH32" s="31">
        <f t="shared" si="8"/>
        <v>-5331.15</v>
      </c>
      <c r="AI32" s="21">
        <f t="shared" si="9"/>
        <v>1264500.44</v>
      </c>
      <c r="AJ32" s="15">
        <f t="shared" si="10"/>
        <v>1481560.13</v>
      </c>
      <c r="AK32" s="16">
        <f t="shared" si="4"/>
        <v>1177521.92</v>
      </c>
      <c r="AL32" s="26">
        <f t="shared" si="6"/>
        <v>304038.20999999996</v>
      </c>
    </row>
    <row r="33" spans="1:38" x14ac:dyDescent="0.25">
      <c r="A33" s="1" t="s">
        <v>448</v>
      </c>
      <c r="B33" s="1" t="s">
        <v>450</v>
      </c>
      <c r="C33" s="66">
        <v>3764</v>
      </c>
      <c r="D33" s="67" t="s">
        <v>1094</v>
      </c>
      <c r="E33" t="s">
        <v>3030</v>
      </c>
      <c r="F33" s="301">
        <v>860902.40000000002</v>
      </c>
      <c r="G33" s="301">
        <v>188613.82</v>
      </c>
      <c r="H33" s="301">
        <v>192698.34</v>
      </c>
      <c r="I33">
        <v>331483.92</v>
      </c>
      <c r="J33">
        <v>129569.03</v>
      </c>
      <c r="N33" s="301">
        <v>14047.5</v>
      </c>
      <c r="Q33">
        <v>71574.09</v>
      </c>
      <c r="R33">
        <v>1484748</v>
      </c>
      <c r="T33" s="301">
        <v>805878.21</v>
      </c>
      <c r="V33" s="301">
        <v>107.95</v>
      </c>
      <c r="X33" s="301">
        <v>675135.4</v>
      </c>
      <c r="Y33" s="301">
        <v>16444</v>
      </c>
      <c r="Z33">
        <v>839739.4</v>
      </c>
      <c r="AC33">
        <v>307347.56</v>
      </c>
      <c r="AD33">
        <v>53951.68</v>
      </c>
      <c r="AG33" s="76">
        <f t="shared" si="7"/>
        <v>1242214.56</v>
      </c>
      <c r="AH33" s="31">
        <f t="shared" si="8"/>
        <v>14047.5</v>
      </c>
      <c r="AI33" s="21">
        <f t="shared" si="9"/>
        <v>1228167.06</v>
      </c>
      <c r="AJ33" s="15">
        <f t="shared" si="10"/>
        <v>1497565.56</v>
      </c>
      <c r="AK33" s="16">
        <f t="shared" si="4"/>
        <v>1201038.6399999999</v>
      </c>
      <c r="AL33" s="26">
        <f t="shared" si="6"/>
        <v>296526.92000000016</v>
      </c>
    </row>
    <row r="34" spans="1:38" x14ac:dyDescent="0.25">
      <c r="A34" s="1" t="s">
        <v>448</v>
      </c>
      <c r="B34" s="1" t="s">
        <v>450</v>
      </c>
      <c r="C34" s="66">
        <v>3691</v>
      </c>
      <c r="D34" s="67" t="s">
        <v>1095</v>
      </c>
      <c r="E34" t="s">
        <v>3031</v>
      </c>
      <c r="F34" s="301">
        <v>1417049.77</v>
      </c>
      <c r="G34" s="301">
        <v>65150.81</v>
      </c>
      <c r="H34" s="301">
        <v>348161.37</v>
      </c>
      <c r="I34">
        <v>75488.160000000003</v>
      </c>
      <c r="J34">
        <v>172211.71</v>
      </c>
      <c r="N34" s="301">
        <v>15000</v>
      </c>
      <c r="Q34">
        <v>-147043.13</v>
      </c>
      <c r="R34">
        <v>1924840.79</v>
      </c>
      <c r="T34" s="301">
        <v>722561.6</v>
      </c>
      <c r="V34" s="301">
        <v>235.33</v>
      </c>
      <c r="X34" s="301">
        <v>379791.7</v>
      </c>
      <c r="Y34" s="301">
        <v>8000</v>
      </c>
      <c r="Z34">
        <v>552051.69999999995</v>
      </c>
      <c r="AC34">
        <v>113762.48</v>
      </c>
      <c r="AD34">
        <v>48850.29</v>
      </c>
      <c r="AG34" s="76">
        <f t="shared" si="7"/>
        <v>1830361.9500000002</v>
      </c>
      <c r="AH34" s="31">
        <f t="shared" si="8"/>
        <v>15000</v>
      </c>
      <c r="AI34" s="21">
        <f t="shared" si="9"/>
        <v>1815361.9500000002</v>
      </c>
      <c r="AJ34" s="15">
        <f t="shared" si="10"/>
        <v>1110588.6299999999</v>
      </c>
      <c r="AK34" s="16">
        <f t="shared" si="4"/>
        <v>714664.47</v>
      </c>
      <c r="AL34" s="26">
        <f t="shared" si="6"/>
        <v>395924.15999999992</v>
      </c>
    </row>
    <row r="35" spans="1:38" x14ac:dyDescent="0.25">
      <c r="A35" s="1" t="s">
        <v>448</v>
      </c>
      <c r="B35" s="1" t="s">
        <v>450</v>
      </c>
      <c r="C35" s="66">
        <v>7031</v>
      </c>
      <c r="D35" s="67" t="s">
        <v>1096</v>
      </c>
      <c r="E35" t="s">
        <v>3032</v>
      </c>
      <c r="F35" s="301">
        <v>1862885.56</v>
      </c>
      <c r="G35" s="301">
        <v>184523.09</v>
      </c>
      <c r="H35" s="301">
        <v>189531.2</v>
      </c>
      <c r="I35">
        <v>181150.48</v>
      </c>
      <c r="J35">
        <v>316992.42</v>
      </c>
      <c r="Q35">
        <v>1441238.46</v>
      </c>
      <c r="R35">
        <v>1101601.1100000001</v>
      </c>
      <c r="T35" s="301">
        <v>196529.39</v>
      </c>
      <c r="U35" s="301">
        <v>469294</v>
      </c>
      <c r="V35" s="301">
        <v>992.11</v>
      </c>
      <c r="X35" s="301">
        <v>918992</v>
      </c>
      <c r="Y35" s="301">
        <v>121920</v>
      </c>
      <c r="Z35">
        <v>1098548</v>
      </c>
      <c r="AC35">
        <v>248086.33</v>
      </c>
      <c r="AD35">
        <v>69299.990000000005</v>
      </c>
      <c r="AG35" s="76">
        <f t="shared" si="7"/>
        <v>2236939.85</v>
      </c>
      <c r="AH35" s="31">
        <f t="shared" si="8"/>
        <v>0</v>
      </c>
      <c r="AI35" s="21">
        <f t="shared" si="9"/>
        <v>2236939.85</v>
      </c>
      <c r="AJ35" s="15">
        <f t="shared" si="10"/>
        <v>1707727.5</v>
      </c>
      <c r="AK35" s="16">
        <f t="shared" si="4"/>
        <v>1415934.32</v>
      </c>
      <c r="AL35" s="26">
        <f t="shared" si="6"/>
        <v>291793.17999999993</v>
      </c>
    </row>
    <row r="36" spans="1:38" x14ac:dyDescent="0.25">
      <c r="A36" s="1" t="s">
        <v>448</v>
      </c>
      <c r="B36" s="1" t="s">
        <v>450</v>
      </c>
      <c r="C36" s="66">
        <v>3391</v>
      </c>
      <c r="D36" s="67" t="s">
        <v>1097</v>
      </c>
      <c r="E36" t="s">
        <v>3033</v>
      </c>
      <c r="F36" s="301">
        <v>957205.85</v>
      </c>
      <c r="G36" s="301">
        <v>13968.45</v>
      </c>
      <c r="H36" s="301">
        <v>116616.05</v>
      </c>
      <c r="I36">
        <v>1191295.8799999999</v>
      </c>
      <c r="J36">
        <v>103356.92</v>
      </c>
      <c r="N36" s="301">
        <v>852.34</v>
      </c>
      <c r="Q36">
        <v>1822158.43</v>
      </c>
      <c r="R36">
        <v>528949.56000000006</v>
      </c>
      <c r="T36" s="301">
        <v>676778.12</v>
      </c>
      <c r="U36" s="301">
        <v>60</v>
      </c>
      <c r="X36" s="301">
        <v>718260.4</v>
      </c>
      <c r="Y36" s="301">
        <v>16080.68</v>
      </c>
      <c r="Z36">
        <v>861594.08</v>
      </c>
      <c r="AC36">
        <v>327881.05</v>
      </c>
      <c r="AD36">
        <v>59905.46</v>
      </c>
      <c r="AG36" s="76">
        <f t="shared" si="7"/>
        <v>1087790.3499999999</v>
      </c>
      <c r="AH36" s="31">
        <f t="shared" si="8"/>
        <v>852.34</v>
      </c>
      <c r="AI36" s="21">
        <f t="shared" si="9"/>
        <v>1086938.0099999998</v>
      </c>
      <c r="AJ36" s="15">
        <f t="shared" si="10"/>
        <v>1411179.2</v>
      </c>
      <c r="AK36" s="16">
        <f t="shared" si="4"/>
        <v>1249380.5899999999</v>
      </c>
      <c r="AL36" s="26">
        <f t="shared" si="6"/>
        <v>161798.6100000001</v>
      </c>
    </row>
    <row r="37" spans="1:38" x14ac:dyDescent="0.25">
      <c r="A37" s="1" t="s">
        <v>448</v>
      </c>
      <c r="B37" s="1" t="s">
        <v>450</v>
      </c>
      <c r="C37" s="66">
        <v>4244</v>
      </c>
      <c r="D37" s="67" t="s">
        <v>1098</v>
      </c>
      <c r="E37" t="s">
        <v>3034</v>
      </c>
      <c r="F37" s="301">
        <v>1237552.79</v>
      </c>
      <c r="G37" s="301">
        <v>32069</v>
      </c>
      <c r="H37" s="301">
        <v>234283.08</v>
      </c>
      <c r="I37">
        <v>330884.67</v>
      </c>
      <c r="J37">
        <v>147778.38</v>
      </c>
      <c r="N37" s="301">
        <v>11459</v>
      </c>
      <c r="Q37">
        <v>151247.01999999999</v>
      </c>
      <c r="R37">
        <v>1603684.39</v>
      </c>
      <c r="T37" s="301">
        <v>611633.64</v>
      </c>
      <c r="U37" s="301">
        <v>100</v>
      </c>
      <c r="V37" s="301">
        <v>255.87</v>
      </c>
      <c r="X37" s="301">
        <v>648207.30000000005</v>
      </c>
      <c r="Y37" s="301">
        <v>13800</v>
      </c>
      <c r="Z37">
        <v>740544.3</v>
      </c>
      <c r="AC37">
        <v>129526.55</v>
      </c>
      <c r="AD37">
        <v>35035.949999999997</v>
      </c>
      <c r="AG37" s="76">
        <f t="shared" si="7"/>
        <v>1503904.87</v>
      </c>
      <c r="AH37" s="31">
        <f t="shared" si="8"/>
        <v>11459</v>
      </c>
      <c r="AI37" s="21">
        <f t="shared" si="9"/>
        <v>1492445.87</v>
      </c>
      <c r="AJ37" s="15">
        <f t="shared" si="10"/>
        <v>1273996.81</v>
      </c>
      <c r="AK37" s="16">
        <f t="shared" si="4"/>
        <v>905106.8</v>
      </c>
      <c r="AL37" s="26">
        <f t="shared" si="6"/>
        <v>368890.01</v>
      </c>
    </row>
    <row r="38" spans="1:38" x14ac:dyDescent="0.25">
      <c r="A38" s="1" t="s">
        <v>448</v>
      </c>
      <c r="B38" s="1" t="s">
        <v>450</v>
      </c>
      <c r="C38" s="66">
        <v>1926</v>
      </c>
      <c r="D38" s="67" t="s">
        <v>1099</v>
      </c>
      <c r="E38" t="s">
        <v>3035</v>
      </c>
      <c r="F38" s="301">
        <v>618470.61</v>
      </c>
      <c r="G38" s="301">
        <v>71785.08</v>
      </c>
      <c r="H38" s="301">
        <v>73983.97</v>
      </c>
      <c r="I38">
        <v>-1577.83</v>
      </c>
      <c r="J38">
        <v>77537.64</v>
      </c>
      <c r="N38" s="301">
        <v>60</v>
      </c>
      <c r="Q38">
        <v>-777043.4</v>
      </c>
      <c r="R38">
        <v>1498620.76</v>
      </c>
      <c r="T38" s="301">
        <v>440789.13</v>
      </c>
      <c r="V38" s="301">
        <v>20.87</v>
      </c>
      <c r="X38" s="301">
        <v>438120</v>
      </c>
      <c r="Z38">
        <v>515816</v>
      </c>
      <c r="AC38">
        <v>136125.01999999999</v>
      </c>
      <c r="AD38">
        <v>19296.87</v>
      </c>
      <c r="AG38" s="76">
        <f t="shared" si="7"/>
        <v>764239.65999999992</v>
      </c>
      <c r="AH38" s="31">
        <f t="shared" si="8"/>
        <v>60</v>
      </c>
      <c r="AI38" s="21">
        <f t="shared" si="9"/>
        <v>764179.65999999992</v>
      </c>
      <c r="AJ38" s="15">
        <f t="shared" si="10"/>
        <v>878930</v>
      </c>
      <c r="AK38" s="16">
        <f t="shared" si="4"/>
        <v>671237.89</v>
      </c>
      <c r="AL38" s="26">
        <f t="shared" si="6"/>
        <v>207692.11</v>
      </c>
    </row>
    <row r="39" spans="1:38" x14ac:dyDescent="0.25">
      <c r="A39" s="1" t="s">
        <v>448</v>
      </c>
      <c r="B39" s="1" t="s">
        <v>450</v>
      </c>
      <c r="C39" s="66">
        <v>5306</v>
      </c>
      <c r="D39" s="67" t="s">
        <v>1100</v>
      </c>
      <c r="E39" t="s">
        <v>3036</v>
      </c>
      <c r="F39" s="301">
        <v>896429.67</v>
      </c>
      <c r="G39" s="301">
        <v>171193.5</v>
      </c>
      <c r="H39" s="301">
        <v>208682.34</v>
      </c>
      <c r="I39">
        <v>943946.09</v>
      </c>
      <c r="J39">
        <v>543666.46</v>
      </c>
      <c r="N39" s="301">
        <v>25000</v>
      </c>
      <c r="Q39">
        <v>-6211.04</v>
      </c>
      <c r="R39">
        <v>2339595.1</v>
      </c>
      <c r="T39" s="301">
        <v>790174.51</v>
      </c>
      <c r="U39" s="301">
        <v>140990</v>
      </c>
      <c r="V39" s="301">
        <v>36.6</v>
      </c>
      <c r="X39" s="301">
        <v>1103560</v>
      </c>
      <c r="Z39">
        <v>1305130</v>
      </c>
      <c r="AC39">
        <v>96577.34</v>
      </c>
      <c r="AD39">
        <v>128469.77</v>
      </c>
      <c r="AG39" s="76">
        <f t="shared" si="7"/>
        <v>1276305.51</v>
      </c>
      <c r="AH39" s="31">
        <f t="shared" si="8"/>
        <v>25000</v>
      </c>
      <c r="AI39" s="21">
        <f t="shared" si="9"/>
        <v>1251305.51</v>
      </c>
      <c r="AJ39" s="15">
        <f t="shared" si="10"/>
        <v>2034761.1099999999</v>
      </c>
      <c r="AK39" s="16">
        <f t="shared" si="4"/>
        <v>1530177.11</v>
      </c>
      <c r="AL39" s="26">
        <f t="shared" si="6"/>
        <v>504583.99999999977</v>
      </c>
    </row>
    <row r="40" spans="1:38" x14ac:dyDescent="0.25">
      <c r="A40" s="1" t="s">
        <v>448</v>
      </c>
      <c r="B40" s="1" t="s">
        <v>450</v>
      </c>
      <c r="C40" s="66">
        <v>2556</v>
      </c>
      <c r="D40" s="67" t="s">
        <v>1101</v>
      </c>
      <c r="E40" t="s">
        <v>3037</v>
      </c>
      <c r="F40" s="301">
        <v>1440336.74</v>
      </c>
      <c r="G40" s="301">
        <v>43870</v>
      </c>
      <c r="H40" s="301">
        <v>372106.18</v>
      </c>
      <c r="I40">
        <v>174810.14</v>
      </c>
      <c r="J40">
        <v>212394.9</v>
      </c>
      <c r="N40" s="301">
        <v>-7296.47</v>
      </c>
      <c r="Q40">
        <v>689816.98</v>
      </c>
      <c r="R40">
        <v>1457071.21</v>
      </c>
      <c r="T40" s="301">
        <v>619353.26</v>
      </c>
      <c r="V40" s="301">
        <v>350.3</v>
      </c>
      <c r="X40" s="301">
        <v>382570</v>
      </c>
      <c r="Y40" s="301">
        <v>58000</v>
      </c>
      <c r="Z40">
        <v>541100</v>
      </c>
      <c r="AB40">
        <v>1500</v>
      </c>
      <c r="AC40">
        <v>242258.5</v>
      </c>
      <c r="AD40">
        <v>42518.82</v>
      </c>
      <c r="AG40" s="76">
        <f t="shared" si="7"/>
        <v>1856312.92</v>
      </c>
      <c r="AH40" s="31">
        <f t="shared" si="8"/>
        <v>-7296.47</v>
      </c>
      <c r="AI40" s="21">
        <f t="shared" si="9"/>
        <v>1863609.39</v>
      </c>
      <c r="AJ40" s="15">
        <f t="shared" si="10"/>
        <v>1060273.56</v>
      </c>
      <c r="AK40" s="16">
        <f t="shared" si="4"/>
        <v>827377.32</v>
      </c>
      <c r="AL40" s="26">
        <f t="shared" si="6"/>
        <v>232896.24000000011</v>
      </c>
    </row>
    <row r="41" spans="1:38" x14ac:dyDescent="0.25">
      <c r="A41" s="1" t="s">
        <v>448</v>
      </c>
      <c r="B41" s="1" t="s">
        <v>450</v>
      </c>
      <c r="C41" s="66">
        <v>2366</v>
      </c>
      <c r="D41" s="67" t="s">
        <v>1102</v>
      </c>
      <c r="E41" t="s">
        <v>3038</v>
      </c>
      <c r="F41" s="301">
        <v>1558253.47</v>
      </c>
      <c r="G41" s="301">
        <v>88042.04</v>
      </c>
      <c r="H41" s="301">
        <v>132089.1</v>
      </c>
      <c r="I41">
        <v>195164.19</v>
      </c>
      <c r="J41">
        <v>302076.42</v>
      </c>
      <c r="N41" s="301">
        <v>-2044.97</v>
      </c>
      <c r="Q41">
        <v>472840.59</v>
      </c>
      <c r="R41">
        <v>1798384.44</v>
      </c>
      <c r="T41" s="301">
        <v>513666.53</v>
      </c>
      <c r="U41" s="301">
        <v>930</v>
      </c>
      <c r="V41" s="301">
        <v>18.100000000000001</v>
      </c>
      <c r="X41" s="301">
        <v>482295.05</v>
      </c>
      <c r="Y41" s="301">
        <v>8400</v>
      </c>
      <c r="Z41">
        <v>572531.05000000005</v>
      </c>
      <c r="AC41">
        <v>118761.77</v>
      </c>
      <c r="AD41">
        <v>150321.70000000001</v>
      </c>
      <c r="AG41" s="76">
        <f t="shared" si="7"/>
        <v>1778384.61</v>
      </c>
      <c r="AH41" s="31">
        <f t="shared" si="8"/>
        <v>-2044.97</v>
      </c>
      <c r="AI41" s="21">
        <f t="shared" si="9"/>
        <v>1780429.58</v>
      </c>
      <c r="AJ41" s="15">
        <f t="shared" si="10"/>
        <v>1005309.6799999999</v>
      </c>
      <c r="AK41" s="16">
        <f t="shared" si="4"/>
        <v>841614.52</v>
      </c>
      <c r="AL41" s="26">
        <f t="shared" si="6"/>
        <v>163695.15999999992</v>
      </c>
    </row>
    <row r="42" spans="1:38" x14ac:dyDescent="0.25">
      <c r="A42" s="1" t="s">
        <v>448</v>
      </c>
      <c r="B42" s="1" t="s">
        <v>450</v>
      </c>
      <c r="C42" s="66">
        <v>5915</v>
      </c>
      <c r="D42" s="67" t="s">
        <v>1103</v>
      </c>
      <c r="E42" t="s">
        <v>3039</v>
      </c>
      <c r="F42" s="301">
        <v>684442.77</v>
      </c>
      <c r="G42" s="301">
        <v>34208.199999999997</v>
      </c>
      <c r="H42" s="301">
        <v>182468.14</v>
      </c>
      <c r="I42">
        <v>460401.87</v>
      </c>
      <c r="J42">
        <v>63420.2</v>
      </c>
      <c r="N42" s="301">
        <v>-395.36</v>
      </c>
      <c r="Q42">
        <v>-78015.289999999994</v>
      </c>
      <c r="R42">
        <v>1262156.06</v>
      </c>
      <c r="T42" s="301">
        <v>936013.78</v>
      </c>
      <c r="U42" s="301">
        <v>42000</v>
      </c>
      <c r="X42" s="301">
        <v>195180</v>
      </c>
      <c r="Z42">
        <v>362002</v>
      </c>
      <c r="AC42">
        <v>326664.42</v>
      </c>
      <c r="AD42">
        <v>115574.09</v>
      </c>
      <c r="AG42" s="76">
        <f t="shared" si="7"/>
        <v>901119.11</v>
      </c>
      <c r="AH42" s="31">
        <f t="shared" si="8"/>
        <v>-395.36</v>
      </c>
      <c r="AI42" s="21">
        <f t="shared" si="9"/>
        <v>901514.47</v>
      </c>
      <c r="AJ42" s="15">
        <f t="shared" si="10"/>
        <v>1173193.78</v>
      </c>
      <c r="AK42" s="16">
        <f t="shared" si="4"/>
        <v>804240.50999999989</v>
      </c>
      <c r="AL42" s="26">
        <f t="shared" si="6"/>
        <v>368953.27000000014</v>
      </c>
    </row>
    <row r="43" spans="1:38" x14ac:dyDescent="0.25">
      <c r="A43" s="1" t="s">
        <v>448</v>
      </c>
      <c r="B43" s="1" t="s">
        <v>450</v>
      </c>
      <c r="C43" s="66">
        <v>3317</v>
      </c>
      <c r="D43" s="67" t="s">
        <v>1104</v>
      </c>
      <c r="E43" t="s">
        <v>3040</v>
      </c>
      <c r="F43" s="301">
        <v>669849.06000000006</v>
      </c>
      <c r="G43" s="301">
        <v>0</v>
      </c>
      <c r="H43" s="301">
        <v>183950.52</v>
      </c>
      <c r="I43">
        <v>311016.76</v>
      </c>
      <c r="J43">
        <v>102984.66</v>
      </c>
      <c r="N43" s="301">
        <v>693</v>
      </c>
      <c r="O43" s="301">
        <v>-200</v>
      </c>
      <c r="Q43">
        <v>-582338.17000000004</v>
      </c>
      <c r="R43">
        <v>1683339.65</v>
      </c>
      <c r="T43" s="301">
        <v>650362.73</v>
      </c>
      <c r="V43" s="301">
        <v>80.25</v>
      </c>
      <c r="X43" s="301">
        <v>367120</v>
      </c>
      <c r="Y43" s="301">
        <v>63800</v>
      </c>
      <c r="Z43">
        <v>521348</v>
      </c>
      <c r="AC43">
        <v>204525.79</v>
      </c>
      <c r="AD43">
        <v>56627.67</v>
      </c>
      <c r="AG43" s="76">
        <f t="shared" si="7"/>
        <v>853799.58000000007</v>
      </c>
      <c r="AH43" s="31">
        <f t="shared" si="8"/>
        <v>493</v>
      </c>
      <c r="AI43" s="21">
        <f t="shared" si="9"/>
        <v>853306.58000000007</v>
      </c>
      <c r="AJ43" s="15">
        <f t="shared" si="10"/>
        <v>1081362.98</v>
      </c>
      <c r="AK43" s="16">
        <f t="shared" si="4"/>
        <v>782501.46000000008</v>
      </c>
      <c r="AL43" s="26">
        <f t="shared" si="6"/>
        <v>298861.5199999999</v>
      </c>
    </row>
    <row r="44" spans="1:38" x14ac:dyDescent="0.25">
      <c r="A44" s="1" t="s">
        <v>448</v>
      </c>
      <c r="B44" s="1" t="s">
        <v>450</v>
      </c>
      <c r="C44" s="66">
        <v>2828</v>
      </c>
      <c r="D44" s="67" t="s">
        <v>1105</v>
      </c>
      <c r="E44" t="s">
        <v>3172</v>
      </c>
      <c r="F44" s="301">
        <v>958612.98</v>
      </c>
      <c r="G44" s="301">
        <v>99510</v>
      </c>
      <c r="H44" s="301">
        <v>129577.01</v>
      </c>
      <c r="I44">
        <v>121310.2</v>
      </c>
      <c r="J44">
        <v>217678.66</v>
      </c>
      <c r="Q44">
        <v>-1040226.68</v>
      </c>
      <c r="R44">
        <v>2224890.19</v>
      </c>
      <c r="T44" s="301">
        <v>453493.03</v>
      </c>
      <c r="U44" s="301">
        <v>162000</v>
      </c>
      <c r="V44" s="301">
        <v>176.7</v>
      </c>
      <c r="X44" s="301">
        <v>522320</v>
      </c>
      <c r="Y44" s="301">
        <v>73600</v>
      </c>
      <c r="Z44">
        <v>563485</v>
      </c>
      <c r="AC44">
        <v>156418.01999999999</v>
      </c>
      <c r="AD44">
        <v>43811.37</v>
      </c>
      <c r="AG44" s="76">
        <f t="shared" si="7"/>
        <v>1187699.99</v>
      </c>
      <c r="AH44" s="31">
        <f t="shared" si="8"/>
        <v>0</v>
      </c>
      <c r="AI44" s="21">
        <f t="shared" si="9"/>
        <v>1187699.99</v>
      </c>
      <c r="AJ44" s="15">
        <f t="shared" si="10"/>
        <v>1211589.73</v>
      </c>
      <c r="AK44" s="16">
        <f t="shared" si="4"/>
        <v>763714.39</v>
      </c>
      <c r="AL44" s="26">
        <f t="shared" si="6"/>
        <v>447875.33999999997</v>
      </c>
    </row>
    <row r="45" spans="1:38" x14ac:dyDescent="0.25">
      <c r="A45" s="1" t="s">
        <v>448</v>
      </c>
      <c r="B45" s="1" t="s">
        <v>450</v>
      </c>
      <c r="C45" s="66">
        <v>2529</v>
      </c>
      <c r="D45" s="67" t="s">
        <v>1106</v>
      </c>
      <c r="E45" t="s">
        <v>3185</v>
      </c>
      <c r="F45" s="301">
        <v>727331.03</v>
      </c>
      <c r="G45" s="301">
        <v>81740</v>
      </c>
      <c r="H45" s="301">
        <v>260737.22</v>
      </c>
      <c r="I45">
        <v>1751668.83</v>
      </c>
      <c r="J45">
        <v>239463.66</v>
      </c>
      <c r="N45" s="301">
        <v>153.69</v>
      </c>
      <c r="Q45">
        <v>3078445.18</v>
      </c>
      <c r="T45" s="301">
        <v>530503.63</v>
      </c>
      <c r="U45" s="301">
        <v>200</v>
      </c>
      <c r="V45" s="301">
        <v>754.54</v>
      </c>
      <c r="X45" s="301">
        <v>505509.8</v>
      </c>
      <c r="Y45" s="301">
        <v>12850</v>
      </c>
      <c r="Z45">
        <v>595742.80000000005</v>
      </c>
      <c r="AC45">
        <v>245269.36</v>
      </c>
      <c r="AD45">
        <v>118558.94</v>
      </c>
      <c r="AG45" s="76">
        <f t="shared" si="7"/>
        <v>1069808.25</v>
      </c>
      <c r="AH45" s="31">
        <f t="shared" si="8"/>
        <v>153.69</v>
      </c>
      <c r="AI45" s="21">
        <f t="shared" si="9"/>
        <v>1069654.56</v>
      </c>
      <c r="AJ45" s="15">
        <f t="shared" si="10"/>
        <v>1049817.97</v>
      </c>
      <c r="AK45" s="16">
        <f t="shared" si="4"/>
        <v>959571.10000000009</v>
      </c>
      <c r="AL45" s="26">
        <f t="shared" si="6"/>
        <v>90246.869999999879</v>
      </c>
    </row>
    <row r="46" spans="1:38" x14ac:dyDescent="0.25">
      <c r="A46" s="1" t="s">
        <v>453</v>
      </c>
      <c r="B46" s="1" t="s">
        <v>454</v>
      </c>
      <c r="C46" s="66">
        <v>5981</v>
      </c>
      <c r="D46" s="67" t="s">
        <v>1107</v>
      </c>
      <c r="E46" t="s">
        <v>3041</v>
      </c>
      <c r="F46" s="301">
        <v>406153.43</v>
      </c>
      <c r="G46" s="301">
        <v>0</v>
      </c>
      <c r="H46" s="301">
        <v>82159.59</v>
      </c>
      <c r="I46">
        <v>1074019.26</v>
      </c>
      <c r="J46">
        <v>152135.78</v>
      </c>
      <c r="N46" s="301">
        <v>503.67</v>
      </c>
      <c r="Q46">
        <v>1208526.25</v>
      </c>
      <c r="R46">
        <v>721555.06</v>
      </c>
      <c r="T46" s="301">
        <v>534429.31999999995</v>
      </c>
      <c r="X46" s="301">
        <v>641914</v>
      </c>
      <c r="Y46" s="301">
        <v>14825</v>
      </c>
      <c r="Z46">
        <v>930476</v>
      </c>
      <c r="AC46">
        <v>298850.62</v>
      </c>
      <c r="AD46">
        <v>63233.16</v>
      </c>
      <c r="AG46" s="76">
        <f t="shared" si="7"/>
        <v>488313.02</v>
      </c>
      <c r="AH46" s="31">
        <f t="shared" si="8"/>
        <v>503.67</v>
      </c>
      <c r="AI46" s="21">
        <f t="shared" si="9"/>
        <v>487809.35000000003</v>
      </c>
      <c r="AJ46" s="15">
        <f t="shared" si="10"/>
        <v>1191168.3199999998</v>
      </c>
      <c r="AK46" s="16">
        <f t="shared" si="4"/>
        <v>1292559.78</v>
      </c>
      <c r="AL46" s="26">
        <f t="shared" si="6"/>
        <v>-101391.4600000002</v>
      </c>
    </row>
    <row r="47" spans="1:38" x14ac:dyDescent="0.25">
      <c r="A47" s="1" t="s">
        <v>453</v>
      </c>
      <c r="B47" s="1" t="s">
        <v>454</v>
      </c>
      <c r="C47" s="66">
        <v>5608</v>
      </c>
      <c r="D47" s="67" t="s">
        <v>1108</v>
      </c>
      <c r="E47" t="s">
        <v>3042</v>
      </c>
      <c r="F47" s="301">
        <v>435506.69</v>
      </c>
      <c r="G47" s="301">
        <v>0</v>
      </c>
      <c r="H47" s="301">
        <v>46485.120000000003</v>
      </c>
      <c r="I47">
        <v>4</v>
      </c>
      <c r="J47">
        <v>469100</v>
      </c>
      <c r="N47" s="301">
        <v>110.62</v>
      </c>
      <c r="Q47">
        <v>-395040.46</v>
      </c>
      <c r="R47">
        <v>1541680.81</v>
      </c>
      <c r="T47" s="301">
        <v>491967.66</v>
      </c>
      <c r="V47" s="301">
        <v>8.6999999999999993</v>
      </c>
      <c r="X47" s="301">
        <v>847119.3</v>
      </c>
      <c r="Y47" s="301">
        <v>49650</v>
      </c>
      <c r="Z47">
        <v>1061515.3</v>
      </c>
      <c r="AC47">
        <v>288262.02</v>
      </c>
      <c r="AD47">
        <v>63780</v>
      </c>
      <c r="AG47" s="76">
        <f t="shared" si="7"/>
        <v>481991.81</v>
      </c>
      <c r="AH47" s="31">
        <f t="shared" si="8"/>
        <v>110.62</v>
      </c>
      <c r="AI47" s="21">
        <f t="shared" si="9"/>
        <v>481881.19</v>
      </c>
      <c r="AJ47" s="15">
        <f t="shared" si="10"/>
        <v>1388745.6600000001</v>
      </c>
      <c r="AK47" s="16">
        <f t="shared" si="4"/>
        <v>1413557.32</v>
      </c>
      <c r="AL47" s="26">
        <f t="shared" si="6"/>
        <v>-24811.659999999916</v>
      </c>
    </row>
    <row r="48" spans="1:38" x14ac:dyDescent="0.25">
      <c r="A48" s="1" t="s">
        <v>453</v>
      </c>
      <c r="B48" s="1" t="s">
        <v>454</v>
      </c>
      <c r="C48" s="66">
        <v>3981</v>
      </c>
      <c r="D48" s="67" t="s">
        <v>1109</v>
      </c>
      <c r="E48" t="s">
        <v>3043</v>
      </c>
      <c r="F48" s="301">
        <v>256689.33</v>
      </c>
      <c r="G48" s="301">
        <v>0</v>
      </c>
      <c r="H48" s="301">
        <v>38819.82</v>
      </c>
      <c r="I48">
        <v>1224968.8</v>
      </c>
      <c r="J48">
        <v>204196.1</v>
      </c>
      <c r="N48" s="301">
        <v>42.06</v>
      </c>
      <c r="Q48">
        <v>-1174353.6599999999</v>
      </c>
      <c r="R48">
        <v>3101072.39</v>
      </c>
      <c r="T48" s="301">
        <v>480323.69</v>
      </c>
      <c r="X48" s="301">
        <v>901612</v>
      </c>
      <c r="Y48" s="301">
        <v>41550</v>
      </c>
      <c r="Z48">
        <v>1191953</v>
      </c>
      <c r="AC48">
        <v>164104</v>
      </c>
      <c r="AD48">
        <v>89566.48</v>
      </c>
      <c r="AG48" s="76">
        <f t="shared" si="7"/>
        <v>295509.14999999997</v>
      </c>
      <c r="AH48" s="31">
        <f t="shared" si="8"/>
        <v>42.06</v>
      </c>
      <c r="AI48" s="21">
        <f t="shared" si="9"/>
        <v>295467.08999999997</v>
      </c>
      <c r="AJ48" s="15">
        <f t="shared" si="10"/>
        <v>1423485.69</v>
      </c>
      <c r="AK48" s="16">
        <f t="shared" si="4"/>
        <v>1445623.48</v>
      </c>
      <c r="AL48" s="26">
        <f t="shared" si="6"/>
        <v>-22137.790000000037</v>
      </c>
    </row>
    <row r="49" spans="1:38" x14ac:dyDescent="0.25">
      <c r="A49" s="1" t="s">
        <v>453</v>
      </c>
      <c r="B49" s="1" t="s">
        <v>454</v>
      </c>
      <c r="C49" s="66">
        <v>2676</v>
      </c>
      <c r="D49" s="67" t="s">
        <v>1110</v>
      </c>
      <c r="E49" t="s">
        <v>3044</v>
      </c>
      <c r="F49" s="301">
        <v>207429.57</v>
      </c>
      <c r="G49" s="301">
        <v>0</v>
      </c>
      <c r="H49" s="301">
        <v>34013.1</v>
      </c>
      <c r="I49">
        <v>1480402</v>
      </c>
      <c r="J49">
        <v>600515.31000000006</v>
      </c>
      <c r="N49" s="301">
        <v>145.52000000000001</v>
      </c>
      <c r="Q49">
        <v>-159905.13</v>
      </c>
      <c r="R49">
        <v>2713140.37</v>
      </c>
      <c r="T49" s="301">
        <v>391167.91</v>
      </c>
      <c r="X49" s="301">
        <v>509661</v>
      </c>
      <c r="Y49" s="301">
        <v>10950</v>
      </c>
      <c r="Z49">
        <v>688925</v>
      </c>
      <c r="AC49">
        <v>244830.7</v>
      </c>
      <c r="AD49">
        <v>102753.28</v>
      </c>
      <c r="AG49" s="76">
        <f t="shared" si="7"/>
        <v>241442.67</v>
      </c>
      <c r="AH49" s="31">
        <f t="shared" si="8"/>
        <v>145.52000000000001</v>
      </c>
      <c r="AI49" s="21">
        <f t="shared" si="9"/>
        <v>241297.15000000002</v>
      </c>
      <c r="AJ49" s="15">
        <f t="shared" si="10"/>
        <v>911778.90999999992</v>
      </c>
      <c r="AK49" s="16">
        <f t="shared" si="4"/>
        <v>1036508.98</v>
      </c>
      <c r="AL49" s="26">
        <f t="shared" si="6"/>
        <v>-124730.07000000007</v>
      </c>
    </row>
    <row r="50" spans="1:38" x14ac:dyDescent="0.25">
      <c r="A50" s="1" t="s">
        <v>453</v>
      </c>
      <c r="B50" s="1" t="s">
        <v>454</v>
      </c>
      <c r="C50" s="66">
        <v>4612</v>
      </c>
      <c r="D50" s="67" t="s">
        <v>1111</v>
      </c>
      <c r="E50" t="s">
        <v>3045</v>
      </c>
      <c r="F50" s="301">
        <v>529353.02</v>
      </c>
      <c r="G50" s="301">
        <v>0</v>
      </c>
      <c r="H50" s="301">
        <v>75582.210000000006</v>
      </c>
      <c r="I50">
        <v>96232.63</v>
      </c>
      <c r="J50">
        <v>199545.41</v>
      </c>
      <c r="N50" s="301">
        <v>211.28</v>
      </c>
      <c r="Q50">
        <v>3295998.96</v>
      </c>
      <c r="R50">
        <v>-2152655.08</v>
      </c>
      <c r="T50" s="301">
        <v>512540.68</v>
      </c>
      <c r="V50" s="301">
        <v>60.56</v>
      </c>
      <c r="X50" s="301">
        <v>834393</v>
      </c>
      <c r="Y50" s="301">
        <v>35148</v>
      </c>
      <c r="Z50">
        <v>1061048</v>
      </c>
      <c r="AB50">
        <v>9380</v>
      </c>
      <c r="AC50">
        <v>372632.05</v>
      </c>
      <c r="AD50">
        <v>36928.480000000003</v>
      </c>
      <c r="AG50" s="76">
        <f t="shared" si="7"/>
        <v>604935.23</v>
      </c>
      <c r="AH50" s="31">
        <f t="shared" si="8"/>
        <v>211.28</v>
      </c>
      <c r="AI50" s="21">
        <f t="shared" si="9"/>
        <v>604723.94999999995</v>
      </c>
      <c r="AJ50" s="15">
        <f t="shared" si="10"/>
        <v>1382142.24</v>
      </c>
      <c r="AK50" s="16">
        <f t="shared" si="4"/>
        <v>1479988.53</v>
      </c>
      <c r="AL50" s="26">
        <f t="shared" si="6"/>
        <v>-97846.290000000037</v>
      </c>
    </row>
    <row r="51" spans="1:38" x14ac:dyDescent="0.25">
      <c r="A51" s="1" t="s">
        <v>453</v>
      </c>
      <c r="B51" s="1" t="s">
        <v>454</v>
      </c>
      <c r="C51" s="66">
        <v>3723</v>
      </c>
      <c r="D51" s="67" t="s">
        <v>1112</v>
      </c>
      <c r="E51" t="s">
        <v>3173</v>
      </c>
      <c r="F51" s="301">
        <v>399036.77</v>
      </c>
      <c r="G51" s="301">
        <v>0</v>
      </c>
      <c r="H51" s="301">
        <v>37889.410000000003</v>
      </c>
      <c r="I51">
        <v>105580</v>
      </c>
      <c r="J51">
        <v>657184.55000000005</v>
      </c>
      <c r="N51" s="301">
        <v>0</v>
      </c>
      <c r="Q51">
        <v>-1552766.34</v>
      </c>
      <c r="R51">
        <v>2872107.81</v>
      </c>
      <c r="T51" s="301">
        <v>398603.21</v>
      </c>
      <c r="X51" s="301">
        <v>510398</v>
      </c>
      <c r="Y51" s="301">
        <v>49200</v>
      </c>
      <c r="Z51">
        <v>661244</v>
      </c>
      <c r="AC51">
        <v>175358.48</v>
      </c>
      <c r="AD51">
        <v>62708.92</v>
      </c>
      <c r="AG51" s="76">
        <f t="shared" si="7"/>
        <v>436926.18000000005</v>
      </c>
      <c r="AH51" s="31">
        <f t="shared" si="8"/>
        <v>0</v>
      </c>
      <c r="AI51" s="21">
        <f t="shared" si="9"/>
        <v>436926.18000000005</v>
      </c>
      <c r="AJ51" s="15">
        <f t="shared" si="10"/>
        <v>958201.21</v>
      </c>
      <c r="AK51" s="16">
        <f t="shared" si="4"/>
        <v>899311.4</v>
      </c>
      <c r="AL51" s="26">
        <f t="shared" si="6"/>
        <v>58889.809999999939</v>
      </c>
    </row>
    <row r="52" spans="1:38" x14ac:dyDescent="0.25">
      <c r="A52" s="1" t="s">
        <v>457</v>
      </c>
      <c r="B52" s="1" t="s">
        <v>458</v>
      </c>
      <c r="C52" s="66">
        <v>4086</v>
      </c>
      <c r="D52" s="67" t="s">
        <v>1113</v>
      </c>
      <c r="E52" t="s">
        <v>3046</v>
      </c>
      <c r="F52" s="301">
        <v>454307.41</v>
      </c>
      <c r="G52" s="301">
        <v>0</v>
      </c>
      <c r="H52" s="301">
        <v>5901.31</v>
      </c>
      <c r="I52">
        <v>269870.68</v>
      </c>
      <c r="J52">
        <v>113942.92</v>
      </c>
      <c r="Q52">
        <v>-1353363.05</v>
      </c>
      <c r="R52">
        <v>2033236.3</v>
      </c>
      <c r="T52" s="301">
        <v>852740.6</v>
      </c>
      <c r="X52" s="301">
        <v>286360</v>
      </c>
      <c r="Z52">
        <v>603392</v>
      </c>
      <c r="AC52">
        <v>181198.29</v>
      </c>
      <c r="AD52">
        <v>33731.24</v>
      </c>
      <c r="AG52" s="76">
        <f t="shared" si="7"/>
        <v>460208.72</v>
      </c>
      <c r="AH52" s="31">
        <f t="shared" si="8"/>
        <v>0</v>
      </c>
      <c r="AI52" s="21">
        <f t="shared" si="9"/>
        <v>460208.72</v>
      </c>
      <c r="AJ52" s="15">
        <f t="shared" si="10"/>
        <v>1139100.6000000001</v>
      </c>
      <c r="AK52" s="16">
        <f t="shared" si="4"/>
        <v>818321.53</v>
      </c>
      <c r="AL52" s="26">
        <f t="shared" si="6"/>
        <v>320779.07000000007</v>
      </c>
    </row>
    <row r="53" spans="1:38" x14ac:dyDescent="0.25">
      <c r="A53" s="1" t="s">
        <v>457</v>
      </c>
      <c r="B53" s="1" t="s">
        <v>458</v>
      </c>
      <c r="C53" s="66">
        <v>4226</v>
      </c>
      <c r="D53" s="67" t="s">
        <v>1114</v>
      </c>
      <c r="E53" t="s">
        <v>3047</v>
      </c>
      <c r="F53" s="301">
        <v>810292.33</v>
      </c>
      <c r="G53" s="301">
        <v>0</v>
      </c>
      <c r="H53" s="301">
        <v>56909.2</v>
      </c>
      <c r="I53">
        <v>1788181.83</v>
      </c>
      <c r="J53">
        <v>181071.74</v>
      </c>
      <c r="Q53">
        <v>1963182.51</v>
      </c>
      <c r="R53">
        <v>575288.56999999995</v>
      </c>
      <c r="T53" s="301">
        <v>909395.14</v>
      </c>
      <c r="X53" s="301">
        <v>234200</v>
      </c>
      <c r="Z53">
        <v>482650</v>
      </c>
      <c r="AC53">
        <v>89644.9</v>
      </c>
      <c r="AD53">
        <v>110068.72</v>
      </c>
      <c r="AG53" s="76">
        <f t="shared" si="7"/>
        <v>867201.52999999991</v>
      </c>
      <c r="AH53" s="31">
        <f t="shared" si="8"/>
        <v>0</v>
      </c>
      <c r="AI53" s="21">
        <f t="shared" si="9"/>
        <v>867201.52999999991</v>
      </c>
      <c r="AJ53" s="15">
        <f t="shared" si="10"/>
        <v>1143595.1400000001</v>
      </c>
      <c r="AK53" s="16">
        <f t="shared" si="4"/>
        <v>682363.62</v>
      </c>
      <c r="AL53" s="26">
        <f t="shared" si="6"/>
        <v>461231.52000000014</v>
      </c>
    </row>
    <row r="54" spans="1:38" x14ac:dyDescent="0.25">
      <c r="A54" s="1" t="s">
        <v>457</v>
      </c>
      <c r="B54" s="1" t="s">
        <v>458</v>
      </c>
      <c r="C54" s="66">
        <v>4483</v>
      </c>
      <c r="D54" s="67" t="s">
        <v>1115</v>
      </c>
      <c r="E54" t="s">
        <v>3048</v>
      </c>
      <c r="F54" s="301">
        <v>1511066.42</v>
      </c>
      <c r="G54" s="301">
        <v>0</v>
      </c>
      <c r="H54" s="301">
        <v>25970.45</v>
      </c>
      <c r="I54">
        <v>2140317.65</v>
      </c>
      <c r="J54">
        <v>63526.31</v>
      </c>
      <c r="Q54">
        <v>2124819.9900000002</v>
      </c>
      <c r="R54">
        <v>1317062.58</v>
      </c>
      <c r="T54" s="301">
        <v>831351.45</v>
      </c>
      <c r="X54" s="301">
        <v>427240</v>
      </c>
      <c r="Z54">
        <v>696745</v>
      </c>
      <c r="AC54">
        <v>78968.09</v>
      </c>
      <c r="AD54">
        <v>61062.6</v>
      </c>
      <c r="AG54" s="76">
        <f t="shared" si="7"/>
        <v>1537036.8699999999</v>
      </c>
      <c r="AH54" s="31">
        <f t="shared" si="8"/>
        <v>0</v>
      </c>
      <c r="AI54" s="21">
        <f t="shared" si="9"/>
        <v>1537036.8699999999</v>
      </c>
      <c r="AJ54" s="15">
        <f t="shared" si="10"/>
        <v>1258591.45</v>
      </c>
      <c r="AK54" s="16">
        <f t="shared" si="4"/>
        <v>836775.69</v>
      </c>
      <c r="AL54" s="26">
        <f t="shared" si="6"/>
        <v>421815.76</v>
      </c>
    </row>
    <row r="55" spans="1:38" x14ac:dyDescent="0.25">
      <c r="A55" s="1" t="s">
        <v>457</v>
      </c>
      <c r="B55" s="1" t="s">
        <v>458</v>
      </c>
      <c r="C55" s="66">
        <v>3448</v>
      </c>
      <c r="D55" s="67" t="s">
        <v>1116</v>
      </c>
      <c r="E55" t="s">
        <v>3049</v>
      </c>
      <c r="F55" s="301">
        <v>608444.46</v>
      </c>
      <c r="G55" s="301">
        <v>0</v>
      </c>
      <c r="H55" s="301">
        <v>59043.34</v>
      </c>
      <c r="I55">
        <v>6</v>
      </c>
      <c r="J55">
        <v>98834.06</v>
      </c>
      <c r="Q55">
        <v>-1831658.39</v>
      </c>
      <c r="R55">
        <v>2202516.2599999998</v>
      </c>
      <c r="T55" s="301">
        <v>724220.96</v>
      </c>
      <c r="U55" s="301">
        <v>150000</v>
      </c>
      <c r="X55" s="301">
        <v>225520</v>
      </c>
      <c r="Z55">
        <v>387856</v>
      </c>
      <c r="AC55">
        <v>184776.35</v>
      </c>
      <c r="AD55">
        <v>10266.120000000001</v>
      </c>
      <c r="AG55" s="76">
        <f t="shared" si="7"/>
        <v>667487.79999999993</v>
      </c>
      <c r="AH55" s="31">
        <f t="shared" si="8"/>
        <v>0</v>
      </c>
      <c r="AI55" s="21">
        <f t="shared" si="9"/>
        <v>667487.79999999993</v>
      </c>
      <c r="AJ55" s="15">
        <f t="shared" si="10"/>
        <v>1099740.96</v>
      </c>
      <c r="AK55" s="16">
        <f t="shared" si="4"/>
        <v>582898.47</v>
      </c>
      <c r="AL55" s="26">
        <f t="shared" si="6"/>
        <v>516842.49</v>
      </c>
    </row>
    <row r="56" spans="1:38" x14ac:dyDescent="0.25">
      <c r="A56" s="1" t="s">
        <v>457</v>
      </c>
      <c r="B56" s="1" t="s">
        <v>458</v>
      </c>
      <c r="C56" s="66">
        <v>3561</v>
      </c>
      <c r="D56" s="67" t="s">
        <v>1117</v>
      </c>
      <c r="E56" t="s">
        <v>3174</v>
      </c>
      <c r="F56" s="301">
        <v>1093592.03</v>
      </c>
      <c r="G56" s="301">
        <v>0</v>
      </c>
      <c r="H56" s="301">
        <v>23750</v>
      </c>
      <c r="I56">
        <v>98776</v>
      </c>
      <c r="J56">
        <v>42369.55</v>
      </c>
      <c r="Q56">
        <v>-1243567.3899999999</v>
      </c>
      <c r="R56">
        <v>2224684.62</v>
      </c>
      <c r="T56" s="301">
        <v>587614.23</v>
      </c>
      <c r="U56" s="301">
        <v>72000</v>
      </c>
      <c r="X56" s="301">
        <v>143960</v>
      </c>
      <c r="Z56">
        <v>289265</v>
      </c>
      <c r="AC56">
        <v>86448.24</v>
      </c>
      <c r="AD56">
        <v>31515.64</v>
      </c>
      <c r="AG56" s="76">
        <f t="shared" si="7"/>
        <v>1117342.03</v>
      </c>
      <c r="AH56" s="31">
        <f t="shared" si="8"/>
        <v>0</v>
      </c>
      <c r="AI56" s="21">
        <f t="shared" si="9"/>
        <v>1117342.03</v>
      </c>
      <c r="AJ56" s="15">
        <f t="shared" si="10"/>
        <v>803574.23</v>
      </c>
      <c r="AK56" s="16">
        <f t="shared" si="4"/>
        <v>407228.88</v>
      </c>
      <c r="AL56" s="26">
        <f t="shared" si="6"/>
        <v>396345.35</v>
      </c>
    </row>
    <row r="57" spans="1:38" x14ac:dyDescent="0.25">
      <c r="A57" s="1" t="s">
        <v>460</v>
      </c>
      <c r="B57" s="1" t="s">
        <v>462</v>
      </c>
      <c r="C57" s="66">
        <v>5366</v>
      </c>
      <c r="D57" s="67" t="s">
        <v>1118</v>
      </c>
      <c r="E57" t="s">
        <v>3050</v>
      </c>
      <c r="F57" s="301">
        <v>661052.5</v>
      </c>
      <c r="H57" s="301">
        <v>32661.89</v>
      </c>
      <c r="I57">
        <v>1128</v>
      </c>
      <c r="J57">
        <v>126107.75</v>
      </c>
      <c r="N57" s="301">
        <v>2342.0700000000002</v>
      </c>
      <c r="Q57">
        <v>-978926.71</v>
      </c>
      <c r="R57">
        <v>1546692.27</v>
      </c>
      <c r="T57" s="301">
        <v>32850.339999999997</v>
      </c>
      <c r="V57" s="301">
        <v>9.8000000000000007</v>
      </c>
      <c r="X57" s="301">
        <v>876630</v>
      </c>
      <c r="Y57" s="301">
        <v>639545</v>
      </c>
      <c r="Z57">
        <v>1156083</v>
      </c>
      <c r="AC57">
        <v>43590.97</v>
      </c>
      <c r="AD57">
        <v>13557.16</v>
      </c>
      <c r="AG57" s="76">
        <f t="shared" si="7"/>
        <v>693714.39</v>
      </c>
      <c r="AH57" s="31">
        <f t="shared" si="8"/>
        <v>2342.0700000000002</v>
      </c>
      <c r="AI57" s="21">
        <f t="shared" si="9"/>
        <v>691372.32000000007</v>
      </c>
      <c r="AJ57" s="15">
        <f t="shared" si="10"/>
        <v>1549035.1400000001</v>
      </c>
      <c r="AK57" s="16">
        <f t="shared" si="4"/>
        <v>1213231.1299999999</v>
      </c>
      <c r="AL57" s="26">
        <f t="shared" si="6"/>
        <v>335804.01000000024</v>
      </c>
    </row>
    <row r="58" spans="1:38" x14ac:dyDescent="0.25">
      <c r="A58" s="1" t="s">
        <v>460</v>
      </c>
      <c r="B58" s="1" t="s">
        <v>462</v>
      </c>
      <c r="C58" s="66">
        <v>5331</v>
      </c>
      <c r="D58" s="67" t="s">
        <v>1119</v>
      </c>
      <c r="E58" t="s">
        <v>3051</v>
      </c>
      <c r="F58" s="301">
        <v>625594.72</v>
      </c>
      <c r="H58" s="301">
        <v>23571.29</v>
      </c>
      <c r="I58">
        <v>1389428.05</v>
      </c>
      <c r="J58">
        <v>294422.09999999998</v>
      </c>
      <c r="N58" s="301">
        <v>161.25</v>
      </c>
      <c r="Q58">
        <v>1625540.76</v>
      </c>
      <c r="R58">
        <v>305399.93</v>
      </c>
      <c r="T58" s="301">
        <v>94356.76</v>
      </c>
      <c r="V58" s="301">
        <v>43.66</v>
      </c>
      <c r="X58" s="301">
        <v>807760</v>
      </c>
      <c r="Y58" s="301">
        <v>620441</v>
      </c>
      <c r="Z58">
        <v>1057056</v>
      </c>
      <c r="AC58">
        <v>134887.62</v>
      </c>
      <c r="AD58">
        <v>18131.080000000002</v>
      </c>
      <c r="AG58" s="76">
        <f t="shared" si="7"/>
        <v>649166.01</v>
      </c>
      <c r="AH58" s="31">
        <f t="shared" si="8"/>
        <v>161.25</v>
      </c>
      <c r="AI58" s="21">
        <f t="shared" si="9"/>
        <v>649004.76</v>
      </c>
      <c r="AJ58" s="15">
        <f t="shared" si="10"/>
        <v>1522601.42</v>
      </c>
      <c r="AK58" s="16">
        <f t="shared" si="4"/>
        <v>1210074.7000000002</v>
      </c>
      <c r="AL58" s="26">
        <f t="shared" si="6"/>
        <v>312526.71999999974</v>
      </c>
    </row>
    <row r="59" spans="1:38" x14ac:dyDescent="0.25">
      <c r="A59" s="1" t="s">
        <v>460</v>
      </c>
      <c r="B59" s="1" t="s">
        <v>462</v>
      </c>
      <c r="C59" s="66">
        <v>5099</v>
      </c>
      <c r="D59" s="67" t="s">
        <v>1120</v>
      </c>
      <c r="E59" t="s">
        <v>3052</v>
      </c>
      <c r="F59" s="301">
        <v>833502.15</v>
      </c>
      <c r="H59" s="301">
        <v>75614.7</v>
      </c>
      <c r="I59">
        <v>9</v>
      </c>
      <c r="J59">
        <v>38660.519999999997</v>
      </c>
      <c r="N59" s="301">
        <v>-2528.12</v>
      </c>
      <c r="Q59">
        <v>-932716.25</v>
      </c>
      <c r="R59">
        <v>1630025.76</v>
      </c>
      <c r="T59" s="301">
        <v>53019.34</v>
      </c>
      <c r="V59" s="301">
        <v>13.63</v>
      </c>
      <c r="X59" s="301">
        <v>640500</v>
      </c>
      <c r="Y59" s="301">
        <v>636332</v>
      </c>
      <c r="Z59">
        <v>865923</v>
      </c>
      <c r="AC59">
        <v>86938.92</v>
      </c>
      <c r="AD59">
        <v>16212.07</v>
      </c>
      <c r="AG59" s="76">
        <f t="shared" si="7"/>
        <v>909116.85</v>
      </c>
      <c r="AH59" s="31">
        <f t="shared" si="8"/>
        <v>-2528.12</v>
      </c>
      <c r="AI59" s="21">
        <f t="shared" si="9"/>
        <v>911644.97</v>
      </c>
      <c r="AJ59" s="15">
        <f t="shared" si="10"/>
        <v>1329864.97</v>
      </c>
      <c r="AK59" s="16">
        <f t="shared" si="4"/>
        <v>969073.99</v>
      </c>
      <c r="AL59" s="26">
        <f t="shared" si="6"/>
        <v>360790.98</v>
      </c>
    </row>
    <row r="60" spans="1:38" x14ac:dyDescent="0.25">
      <c r="A60" s="1" t="s">
        <v>460</v>
      </c>
      <c r="B60" s="1" t="s">
        <v>462</v>
      </c>
      <c r="C60" s="66">
        <v>3004</v>
      </c>
      <c r="D60" s="67" t="s">
        <v>1121</v>
      </c>
      <c r="E60" t="s">
        <v>3053</v>
      </c>
      <c r="F60" s="301">
        <v>402691.45</v>
      </c>
      <c r="H60" s="301">
        <v>138785.92000000001</v>
      </c>
      <c r="I60">
        <v>22845.31</v>
      </c>
      <c r="J60">
        <v>84193.05</v>
      </c>
      <c r="N60" s="301">
        <v>-142</v>
      </c>
      <c r="Q60">
        <v>-2054890.4</v>
      </c>
      <c r="R60">
        <v>2454167.9500000002</v>
      </c>
      <c r="T60" s="301">
        <v>92345.64</v>
      </c>
      <c r="X60" s="301">
        <v>581056.13</v>
      </c>
      <c r="Y60" s="301">
        <v>561702</v>
      </c>
      <c r="Z60">
        <v>815081.13</v>
      </c>
      <c r="AC60">
        <v>78177.98</v>
      </c>
      <c r="AD60">
        <v>21274.48</v>
      </c>
      <c r="AG60" s="76">
        <f t="shared" si="7"/>
        <v>541477.37</v>
      </c>
      <c r="AH60" s="31">
        <f t="shared" si="8"/>
        <v>-142</v>
      </c>
      <c r="AI60" s="21">
        <f t="shared" si="9"/>
        <v>541619.37</v>
      </c>
      <c r="AJ60" s="15">
        <f t="shared" si="10"/>
        <v>1235103.77</v>
      </c>
      <c r="AK60" s="16">
        <f t="shared" si="4"/>
        <v>914533.59</v>
      </c>
      <c r="AL60" s="26">
        <f t="shared" si="6"/>
        <v>320570.18000000005</v>
      </c>
    </row>
    <row r="61" spans="1:38" x14ac:dyDescent="0.25">
      <c r="A61" s="1" t="s">
        <v>460</v>
      </c>
      <c r="B61" s="1" t="s">
        <v>462</v>
      </c>
      <c r="C61" s="66">
        <v>2532</v>
      </c>
      <c r="D61" s="67" t="s">
        <v>1122</v>
      </c>
      <c r="E61" t="s">
        <v>3054</v>
      </c>
      <c r="F61" s="301">
        <v>354681.74</v>
      </c>
      <c r="H61" s="301">
        <v>60083.64</v>
      </c>
      <c r="I61">
        <v>744830.23</v>
      </c>
      <c r="J61">
        <v>225624.77</v>
      </c>
      <c r="N61" s="301">
        <v>81.31</v>
      </c>
      <c r="Q61">
        <v>-246401.9</v>
      </c>
      <c r="R61">
        <v>1419953.5</v>
      </c>
      <c r="T61" s="301">
        <v>36501.29</v>
      </c>
      <c r="X61" s="301">
        <v>423540</v>
      </c>
      <c r="Y61" s="301">
        <v>542115</v>
      </c>
      <c r="Z61">
        <v>654521</v>
      </c>
      <c r="AC61">
        <v>59586.7</v>
      </c>
      <c r="AD61">
        <v>10911.12</v>
      </c>
      <c r="AG61" s="76">
        <f t="shared" si="7"/>
        <v>414765.38</v>
      </c>
      <c r="AH61" s="31">
        <f t="shared" si="8"/>
        <v>81.31</v>
      </c>
      <c r="AI61" s="21">
        <f t="shared" si="9"/>
        <v>414684.07</v>
      </c>
      <c r="AJ61" s="15">
        <f t="shared" si="10"/>
        <v>1002156.29</v>
      </c>
      <c r="AK61" s="16">
        <f t="shared" si="4"/>
        <v>725018.82</v>
      </c>
      <c r="AL61" s="26">
        <f t="shared" si="6"/>
        <v>277137.47000000009</v>
      </c>
    </row>
    <row r="62" spans="1:38" x14ac:dyDescent="0.25">
      <c r="A62" s="1" t="s">
        <v>460</v>
      </c>
      <c r="B62" s="1" t="s">
        <v>462</v>
      </c>
      <c r="C62" s="66">
        <v>1966</v>
      </c>
      <c r="D62" s="67" t="s">
        <v>1123</v>
      </c>
      <c r="E62" t="s">
        <v>3055</v>
      </c>
      <c r="F62" s="301">
        <v>399044.83</v>
      </c>
      <c r="H62" s="301">
        <v>22989.63</v>
      </c>
      <c r="I62">
        <v>441365.7</v>
      </c>
      <c r="J62">
        <v>163014.54</v>
      </c>
      <c r="N62" s="301">
        <v>5.92</v>
      </c>
      <c r="Q62">
        <v>-1159716.75</v>
      </c>
      <c r="R62">
        <v>1982389.67</v>
      </c>
      <c r="T62" s="301">
        <v>22278.36</v>
      </c>
      <c r="X62" s="301">
        <v>519380</v>
      </c>
      <c r="Y62" s="301">
        <v>497130</v>
      </c>
      <c r="Z62">
        <v>713700</v>
      </c>
      <c r="AB62">
        <v>1728</v>
      </c>
      <c r="AC62">
        <v>30986.99</v>
      </c>
      <c r="AD62">
        <v>12850.01</v>
      </c>
      <c r="AG62" s="76">
        <f t="shared" si="7"/>
        <v>422034.46</v>
      </c>
      <c r="AH62" s="31">
        <f t="shared" si="8"/>
        <v>5.92</v>
      </c>
      <c r="AI62" s="21">
        <f t="shared" si="9"/>
        <v>422028.54000000004</v>
      </c>
      <c r="AJ62" s="15">
        <f t="shared" si="10"/>
        <v>1038788.36</v>
      </c>
      <c r="AK62" s="16">
        <f t="shared" si="4"/>
        <v>759265</v>
      </c>
      <c r="AL62" s="26">
        <f t="shared" si="6"/>
        <v>279523.36</v>
      </c>
    </row>
    <row r="63" spans="1:38" x14ac:dyDescent="0.25">
      <c r="A63" s="1" t="s">
        <v>460</v>
      </c>
      <c r="B63" s="1" t="s">
        <v>462</v>
      </c>
      <c r="C63" s="66">
        <v>1289</v>
      </c>
      <c r="D63" s="67" t="s">
        <v>1124</v>
      </c>
      <c r="E63" t="s">
        <v>3056</v>
      </c>
      <c r="F63" s="301">
        <v>924467.8</v>
      </c>
      <c r="H63" s="301">
        <v>58837.07</v>
      </c>
      <c r="I63">
        <v>403625.18</v>
      </c>
      <c r="J63">
        <v>169113.21</v>
      </c>
      <c r="Q63">
        <v>-107188.49</v>
      </c>
      <c r="R63">
        <v>1478254.91</v>
      </c>
      <c r="T63" s="301">
        <v>29242.12</v>
      </c>
      <c r="X63" s="301">
        <v>670120</v>
      </c>
      <c r="Y63" s="301">
        <v>474107.1</v>
      </c>
      <c r="Z63">
        <v>868953</v>
      </c>
      <c r="AC63">
        <v>46449.38</v>
      </c>
      <c r="AD63">
        <v>6940</v>
      </c>
      <c r="AG63" s="76">
        <f t="shared" si="7"/>
        <v>983304.87</v>
      </c>
      <c r="AH63" s="31">
        <f t="shared" si="8"/>
        <v>0</v>
      </c>
      <c r="AI63" s="21">
        <f t="shared" si="9"/>
        <v>983304.87</v>
      </c>
      <c r="AJ63" s="15">
        <f t="shared" si="10"/>
        <v>1173469.22</v>
      </c>
      <c r="AK63" s="16">
        <f t="shared" si="4"/>
        <v>922342.38</v>
      </c>
      <c r="AL63" s="26">
        <f t="shared" si="6"/>
        <v>251126.83999999997</v>
      </c>
    </row>
    <row r="64" spans="1:38" x14ac:dyDescent="0.25">
      <c r="A64" s="1" t="s">
        <v>460</v>
      </c>
      <c r="B64" s="1" t="s">
        <v>462</v>
      </c>
      <c r="C64" s="66">
        <v>2633</v>
      </c>
      <c r="D64" s="67" t="s">
        <v>1125</v>
      </c>
      <c r="E64" t="s">
        <v>3057</v>
      </c>
      <c r="F64" s="301">
        <v>511006.17</v>
      </c>
      <c r="H64" s="301">
        <v>52391.05</v>
      </c>
      <c r="I64">
        <v>1433669.6</v>
      </c>
      <c r="J64">
        <v>10945.52</v>
      </c>
      <c r="K64">
        <v>2417.6</v>
      </c>
      <c r="N64" s="301">
        <v>-1845</v>
      </c>
      <c r="Q64">
        <v>1399792.03</v>
      </c>
      <c r="R64">
        <v>424358.77</v>
      </c>
      <c r="T64" s="301">
        <v>32361.55</v>
      </c>
      <c r="X64" s="301">
        <v>754560</v>
      </c>
      <c r="Y64" s="301">
        <v>531256</v>
      </c>
      <c r="Z64">
        <v>944423</v>
      </c>
      <c r="AC64">
        <v>68901.820000000007</v>
      </c>
      <c r="AD64">
        <v>47133.79</v>
      </c>
      <c r="AG64" s="76">
        <f t="shared" si="7"/>
        <v>563397.22</v>
      </c>
      <c r="AH64" s="31">
        <f t="shared" si="8"/>
        <v>-1845</v>
      </c>
      <c r="AI64" s="21">
        <f t="shared" si="9"/>
        <v>565242.22</v>
      </c>
      <c r="AJ64" s="15">
        <f t="shared" si="10"/>
        <v>1318177.55</v>
      </c>
      <c r="AK64" s="16">
        <f t="shared" si="4"/>
        <v>1060458.6100000001</v>
      </c>
      <c r="AL64" s="26">
        <f t="shared" si="6"/>
        <v>257718.93999999994</v>
      </c>
    </row>
    <row r="65" spans="1:38" x14ac:dyDescent="0.25">
      <c r="A65" s="1" t="s">
        <v>460</v>
      </c>
      <c r="B65" s="1" t="s">
        <v>462</v>
      </c>
      <c r="C65" s="66">
        <v>3093</v>
      </c>
      <c r="D65" s="67" t="s">
        <v>1126</v>
      </c>
      <c r="E65" t="s">
        <v>3058</v>
      </c>
      <c r="F65" s="301">
        <v>375776.39</v>
      </c>
      <c r="H65" s="301">
        <v>37151.599999999999</v>
      </c>
      <c r="I65">
        <v>135955.35</v>
      </c>
      <c r="J65">
        <v>11549.54</v>
      </c>
      <c r="N65" s="301">
        <v>4369.2299999999996</v>
      </c>
      <c r="Q65">
        <v>-112963</v>
      </c>
      <c r="R65">
        <v>457634.96</v>
      </c>
      <c r="T65" s="301">
        <v>39953.040000000001</v>
      </c>
      <c r="X65" s="301">
        <v>513180</v>
      </c>
      <c r="Y65" s="301">
        <v>498223</v>
      </c>
      <c r="Z65">
        <v>701887</v>
      </c>
      <c r="AC65">
        <v>62164.55</v>
      </c>
      <c r="AD65">
        <v>8562.7999999999993</v>
      </c>
      <c r="AG65" s="76">
        <f t="shared" si="7"/>
        <v>412927.99</v>
      </c>
      <c r="AH65" s="31">
        <f t="shared" si="8"/>
        <v>4369.2299999999996</v>
      </c>
      <c r="AI65" s="21">
        <f t="shared" si="9"/>
        <v>408558.76</v>
      </c>
      <c r="AJ65" s="15">
        <f t="shared" si="10"/>
        <v>1051356.04</v>
      </c>
      <c r="AK65" s="16">
        <f t="shared" si="4"/>
        <v>772614.35000000009</v>
      </c>
      <c r="AL65" s="26">
        <f t="shared" si="6"/>
        <v>278741.68999999994</v>
      </c>
    </row>
    <row r="66" spans="1:38" x14ac:dyDescent="0.25">
      <c r="A66" s="1" t="s">
        <v>460</v>
      </c>
      <c r="B66" s="1" t="s">
        <v>462</v>
      </c>
      <c r="C66" s="66">
        <v>5106</v>
      </c>
      <c r="D66" s="67" t="s">
        <v>1127</v>
      </c>
      <c r="E66" t="s">
        <v>3059</v>
      </c>
      <c r="F66" s="301">
        <v>640160.54</v>
      </c>
      <c r="H66" s="301">
        <v>115672.53</v>
      </c>
      <c r="I66">
        <v>4</v>
      </c>
      <c r="J66">
        <v>42316.75</v>
      </c>
      <c r="Q66">
        <v>-710761.06</v>
      </c>
      <c r="R66">
        <v>1208029.25</v>
      </c>
      <c r="T66" s="301">
        <v>40174.33</v>
      </c>
      <c r="X66" s="301">
        <v>547640</v>
      </c>
      <c r="Y66" s="301">
        <v>671955.17</v>
      </c>
      <c r="Z66">
        <v>814333</v>
      </c>
      <c r="AC66">
        <v>64422.67</v>
      </c>
      <c r="AD66">
        <v>13538.2</v>
      </c>
      <c r="AG66" s="76">
        <f t="shared" si="7"/>
        <v>755833.07000000007</v>
      </c>
      <c r="AH66" s="31">
        <f t="shared" si="8"/>
        <v>0</v>
      </c>
      <c r="AI66" s="21">
        <f t="shared" si="9"/>
        <v>755833.07000000007</v>
      </c>
      <c r="AJ66" s="15">
        <f t="shared" si="10"/>
        <v>1259769.5</v>
      </c>
      <c r="AK66" s="16">
        <f t="shared" si="4"/>
        <v>892293.87</v>
      </c>
      <c r="AL66" s="26">
        <f t="shared" si="6"/>
        <v>367475.63</v>
      </c>
    </row>
    <row r="67" spans="1:38" x14ac:dyDescent="0.25">
      <c r="A67" s="1" t="s">
        <v>460</v>
      </c>
      <c r="B67" s="1" t="s">
        <v>462</v>
      </c>
      <c r="C67" s="66">
        <v>4454</v>
      </c>
      <c r="D67" s="67" t="s">
        <v>1128</v>
      </c>
      <c r="E67" t="s">
        <v>3060</v>
      </c>
      <c r="F67" s="301">
        <v>504968.01</v>
      </c>
      <c r="H67" s="301">
        <v>58087.040000000001</v>
      </c>
      <c r="I67">
        <v>626996.6</v>
      </c>
      <c r="J67">
        <v>259849.63</v>
      </c>
      <c r="N67" s="301">
        <v>860</v>
      </c>
      <c r="P67">
        <v>-1130627.03</v>
      </c>
      <c r="Q67">
        <v>5359.66</v>
      </c>
      <c r="R67">
        <v>2340789.7799999998</v>
      </c>
      <c r="T67" s="301">
        <v>33726.58</v>
      </c>
      <c r="X67" s="301">
        <v>594530</v>
      </c>
      <c r="Y67" s="301">
        <v>460384</v>
      </c>
      <c r="Z67">
        <v>775781</v>
      </c>
      <c r="AC67">
        <v>35771.550000000003</v>
      </c>
      <c r="AD67">
        <v>2619.16</v>
      </c>
      <c r="AG67" s="76">
        <f t="shared" si="7"/>
        <v>563055.05000000005</v>
      </c>
      <c r="AH67" s="31">
        <f t="shared" si="8"/>
        <v>860</v>
      </c>
      <c r="AI67" s="21">
        <f t="shared" si="9"/>
        <v>562195.05000000005</v>
      </c>
      <c r="AJ67" s="15">
        <f t="shared" si="10"/>
        <v>1088640.58</v>
      </c>
      <c r="AK67" s="16">
        <f t="shared" si="4"/>
        <v>814171.71000000008</v>
      </c>
      <c r="AL67" s="26">
        <f t="shared" si="6"/>
        <v>274468.87</v>
      </c>
    </row>
    <row r="68" spans="1:38" x14ac:dyDescent="0.25">
      <c r="A68" s="1" t="s">
        <v>460</v>
      </c>
      <c r="B68" s="1" t="s">
        <v>462</v>
      </c>
      <c r="C68" s="66">
        <v>3718</v>
      </c>
      <c r="D68" s="67" t="s">
        <v>1129</v>
      </c>
      <c r="E68" t="s">
        <v>3061</v>
      </c>
      <c r="F68" s="301">
        <v>343645.75</v>
      </c>
      <c r="H68" s="301">
        <v>63809.53</v>
      </c>
      <c r="I68">
        <v>82739</v>
      </c>
      <c r="J68">
        <v>315637.74</v>
      </c>
      <c r="N68" s="301">
        <v>5.9</v>
      </c>
      <c r="Q68">
        <v>107520.52</v>
      </c>
      <c r="R68">
        <v>489048.9</v>
      </c>
      <c r="T68" s="301">
        <v>50370.61</v>
      </c>
      <c r="X68" s="301">
        <v>497220</v>
      </c>
      <c r="Y68" s="301">
        <v>558078</v>
      </c>
      <c r="Z68">
        <v>731908</v>
      </c>
      <c r="AC68">
        <v>87752.67</v>
      </c>
      <c r="AD68">
        <v>4001.24</v>
      </c>
      <c r="AG68" s="76">
        <f t="shared" si="7"/>
        <v>407455.28</v>
      </c>
      <c r="AH68" s="31">
        <f t="shared" si="8"/>
        <v>5.9</v>
      </c>
      <c r="AI68" s="21">
        <f t="shared" si="9"/>
        <v>407449.38</v>
      </c>
      <c r="AJ68" s="15">
        <f t="shared" si="10"/>
        <v>1105668.6099999999</v>
      </c>
      <c r="AK68" s="16">
        <f t="shared" ref="AK68:AK131" si="11">SUM(Z68:AF68)</f>
        <v>823661.91</v>
      </c>
      <c r="AL68" s="26">
        <f t="shared" si="6"/>
        <v>282006.69999999984</v>
      </c>
    </row>
    <row r="69" spans="1:38" x14ac:dyDescent="0.25">
      <c r="A69" s="1" t="s">
        <v>460</v>
      </c>
      <c r="B69" s="1" t="s">
        <v>462</v>
      </c>
      <c r="C69" s="66">
        <v>3267</v>
      </c>
      <c r="D69" s="67" t="s">
        <v>1130</v>
      </c>
      <c r="E69" t="s">
        <v>3175</v>
      </c>
      <c r="F69" s="301">
        <v>530793.06999999995</v>
      </c>
      <c r="H69" s="301">
        <v>67969.210000000006</v>
      </c>
      <c r="I69">
        <v>1373094.24</v>
      </c>
      <c r="J69">
        <v>503769.88</v>
      </c>
      <c r="N69" s="301">
        <v>82.25</v>
      </c>
      <c r="Q69">
        <v>-218064.43</v>
      </c>
      <c r="R69">
        <v>2396007.25</v>
      </c>
      <c r="T69" s="301">
        <v>78363.740000000005</v>
      </c>
      <c r="V69" s="301">
        <v>88.14</v>
      </c>
      <c r="X69" s="301">
        <v>964640</v>
      </c>
      <c r="Y69" s="301">
        <v>629864</v>
      </c>
      <c r="Z69">
        <v>1186666</v>
      </c>
      <c r="AC69">
        <v>70200.789999999994</v>
      </c>
      <c r="AD69">
        <v>44737.760000000002</v>
      </c>
      <c r="AG69" s="76">
        <f t="shared" si="7"/>
        <v>598762.27999999991</v>
      </c>
      <c r="AH69" s="31">
        <f t="shared" si="8"/>
        <v>82.25</v>
      </c>
      <c r="AI69" s="21">
        <f t="shared" si="9"/>
        <v>598680.02999999991</v>
      </c>
      <c r="AJ69" s="15">
        <f t="shared" si="10"/>
        <v>1672955.88</v>
      </c>
      <c r="AK69" s="16">
        <f t="shared" si="11"/>
        <v>1301604.55</v>
      </c>
      <c r="AL69" s="26">
        <f t="shared" ref="AL69:AL132" si="12">AJ69-AK69</f>
        <v>371351.32999999984</v>
      </c>
    </row>
    <row r="70" spans="1:38" s="46" customFormat="1" x14ac:dyDescent="0.25">
      <c r="A70" s="277" t="s">
        <v>460</v>
      </c>
      <c r="B70" s="277" t="s">
        <v>462</v>
      </c>
      <c r="C70" s="69">
        <v>2885</v>
      </c>
      <c r="D70" s="70" t="s">
        <v>1131</v>
      </c>
      <c r="E70" t="s">
        <v>3186</v>
      </c>
      <c r="F70" s="301">
        <v>525807.57999999996</v>
      </c>
      <c r="G70" s="301"/>
      <c r="H70" s="301">
        <v>79734.179999999993</v>
      </c>
      <c r="I70">
        <v>4219683.4000000004</v>
      </c>
      <c r="J70">
        <v>5319.79</v>
      </c>
      <c r="K70"/>
      <c r="L70" s="301"/>
      <c r="M70" s="301"/>
      <c r="N70" s="301">
        <v>57</v>
      </c>
      <c r="O70" s="301"/>
      <c r="P70"/>
      <c r="Q70">
        <v>-1658286.97</v>
      </c>
      <c r="R70">
        <v>6403982.4100000001</v>
      </c>
      <c r="S70" s="301"/>
      <c r="T70" s="301">
        <v>30300.720000000001</v>
      </c>
      <c r="U70" s="301"/>
      <c r="V70" s="301"/>
      <c r="W70" s="301"/>
      <c r="X70" s="301">
        <v>488780</v>
      </c>
      <c r="Y70" s="301">
        <v>425681</v>
      </c>
      <c r="Z70">
        <v>644090</v>
      </c>
      <c r="AA70"/>
      <c r="AB70">
        <v>2500</v>
      </c>
      <c r="AC70">
        <v>80513.429999999993</v>
      </c>
      <c r="AD70">
        <v>63115.78</v>
      </c>
      <c r="AE70"/>
      <c r="AF70"/>
      <c r="AG70" s="76">
        <f t="shared" si="7"/>
        <v>605541.76</v>
      </c>
      <c r="AH70" s="31">
        <f t="shared" si="8"/>
        <v>57</v>
      </c>
      <c r="AI70" s="21">
        <f t="shared" si="9"/>
        <v>605484.76</v>
      </c>
      <c r="AJ70" s="15">
        <f t="shared" si="10"/>
        <v>944761.72</v>
      </c>
      <c r="AK70" s="16">
        <f t="shared" si="11"/>
        <v>790219.21</v>
      </c>
      <c r="AL70" s="26">
        <f t="shared" si="12"/>
        <v>154542.51</v>
      </c>
    </row>
    <row r="71" spans="1:38" s="39" customFormat="1" x14ac:dyDescent="0.25">
      <c r="A71" s="240" t="s">
        <v>465</v>
      </c>
      <c r="B71" s="240" t="s">
        <v>466</v>
      </c>
      <c r="C71" s="66">
        <v>6036</v>
      </c>
      <c r="D71" s="67" t="s">
        <v>1132</v>
      </c>
      <c r="E71" t="s">
        <v>3062</v>
      </c>
      <c r="F71" s="301">
        <v>679293.37</v>
      </c>
      <c r="G71" s="301">
        <v>0</v>
      </c>
      <c r="H71" s="301">
        <v>432674.55</v>
      </c>
      <c r="I71">
        <v>646103.9</v>
      </c>
      <c r="J71">
        <v>-7927.49</v>
      </c>
      <c r="K71"/>
      <c r="L71" s="301"/>
      <c r="M71" s="301"/>
      <c r="N71" s="301">
        <v>296</v>
      </c>
      <c r="O71" s="301"/>
      <c r="P71"/>
      <c r="Q71">
        <v>-651663.09</v>
      </c>
      <c r="R71">
        <v>2227185.62</v>
      </c>
      <c r="S71" s="301"/>
      <c r="T71" s="301">
        <v>821803.79</v>
      </c>
      <c r="U71" s="301"/>
      <c r="V71" s="301">
        <v>236.71</v>
      </c>
      <c r="W71" s="301"/>
      <c r="X71" s="301">
        <v>1319810</v>
      </c>
      <c r="Y71" s="301"/>
      <c r="Z71">
        <v>1548545</v>
      </c>
      <c r="AA71"/>
      <c r="AB71"/>
      <c r="AC71">
        <v>239295.38</v>
      </c>
      <c r="AD71">
        <v>29069.32</v>
      </c>
      <c r="AE71"/>
      <c r="AF71"/>
      <c r="AG71" s="76">
        <f t="shared" si="7"/>
        <v>1111967.92</v>
      </c>
      <c r="AH71" s="31">
        <f t="shared" si="8"/>
        <v>296</v>
      </c>
      <c r="AI71" s="21">
        <f t="shared" si="9"/>
        <v>1111671.92</v>
      </c>
      <c r="AJ71" s="15">
        <f t="shared" si="10"/>
        <v>2141850.5</v>
      </c>
      <c r="AK71" s="16">
        <f t="shared" si="11"/>
        <v>1816909.7</v>
      </c>
      <c r="AL71" s="26">
        <f t="shared" si="12"/>
        <v>324940.80000000005</v>
      </c>
    </row>
    <row r="72" spans="1:38" s="39" customFormat="1" x14ac:dyDescent="0.25">
      <c r="A72" s="240" t="s">
        <v>465</v>
      </c>
      <c r="B72" s="240" t="s">
        <v>466</v>
      </c>
      <c r="C72" s="66">
        <v>4053</v>
      </c>
      <c r="D72" s="67" t="s">
        <v>1133</v>
      </c>
      <c r="E72" t="s">
        <v>3063</v>
      </c>
      <c r="F72" s="301">
        <v>601581.93000000005</v>
      </c>
      <c r="G72" s="301">
        <v>0</v>
      </c>
      <c r="H72" s="301">
        <v>461535.38</v>
      </c>
      <c r="I72">
        <v>182931.07</v>
      </c>
      <c r="J72">
        <v>38731.879999999997</v>
      </c>
      <c r="K72"/>
      <c r="L72" s="301"/>
      <c r="M72" s="301"/>
      <c r="N72" s="301">
        <v>3034.5</v>
      </c>
      <c r="O72" s="301"/>
      <c r="P72"/>
      <c r="Q72">
        <v>-2682010.44</v>
      </c>
      <c r="R72">
        <v>4014093.13</v>
      </c>
      <c r="S72" s="301"/>
      <c r="T72" s="301">
        <v>550115.52</v>
      </c>
      <c r="U72" s="301"/>
      <c r="V72" s="301">
        <v>292.77999999999997</v>
      </c>
      <c r="W72" s="301"/>
      <c r="X72" s="301">
        <v>825090</v>
      </c>
      <c r="Y72" s="301"/>
      <c r="Z72">
        <v>1056515.79</v>
      </c>
      <c r="AA72"/>
      <c r="AB72"/>
      <c r="AC72">
        <v>203191.58</v>
      </c>
      <c r="AD72">
        <v>30615.360000000001</v>
      </c>
      <c r="AE72"/>
      <c r="AF72"/>
      <c r="AG72" s="76">
        <f t="shared" si="7"/>
        <v>1063117.31</v>
      </c>
      <c r="AH72" s="31">
        <f t="shared" si="8"/>
        <v>3034.5</v>
      </c>
      <c r="AI72" s="21">
        <f t="shared" si="9"/>
        <v>1060082.81</v>
      </c>
      <c r="AJ72" s="15">
        <f t="shared" si="10"/>
        <v>1375498.3</v>
      </c>
      <c r="AK72" s="16">
        <f t="shared" si="11"/>
        <v>1290322.7300000002</v>
      </c>
      <c r="AL72" s="26">
        <f t="shared" si="12"/>
        <v>85175.569999999832</v>
      </c>
    </row>
    <row r="73" spans="1:38" s="39" customFormat="1" x14ac:dyDescent="0.25">
      <c r="A73" s="240" t="s">
        <v>465</v>
      </c>
      <c r="B73" s="240" t="s">
        <v>466</v>
      </c>
      <c r="C73" s="66">
        <v>4847</v>
      </c>
      <c r="D73" s="67" t="s">
        <v>1134</v>
      </c>
      <c r="E73" t="s">
        <v>3064</v>
      </c>
      <c r="F73" s="301">
        <v>918652.03</v>
      </c>
      <c r="G73" s="301">
        <v>0</v>
      </c>
      <c r="H73" s="301">
        <v>83500.639999999999</v>
      </c>
      <c r="I73">
        <v>-47577.71</v>
      </c>
      <c r="J73">
        <v>126388.49</v>
      </c>
      <c r="K73"/>
      <c r="L73" s="301"/>
      <c r="M73" s="301"/>
      <c r="N73" s="301">
        <v>0</v>
      </c>
      <c r="O73" s="301"/>
      <c r="P73"/>
      <c r="Q73">
        <v>-1208337.76</v>
      </c>
      <c r="R73">
        <v>2082417.38</v>
      </c>
      <c r="S73" s="301"/>
      <c r="T73" s="301">
        <v>691034.05</v>
      </c>
      <c r="U73" s="301"/>
      <c r="V73" s="301">
        <v>91.17</v>
      </c>
      <c r="W73" s="301"/>
      <c r="X73" s="301">
        <v>1060590</v>
      </c>
      <c r="Y73" s="301"/>
      <c r="Z73">
        <v>1282280.08</v>
      </c>
      <c r="AA73"/>
      <c r="AB73"/>
      <c r="AC73">
        <v>107569.11</v>
      </c>
      <c r="AD73">
        <v>3732.2</v>
      </c>
      <c r="AE73"/>
      <c r="AF73"/>
      <c r="AG73" s="76">
        <f t="shared" si="7"/>
        <v>1002152.67</v>
      </c>
      <c r="AH73" s="31">
        <f t="shared" si="8"/>
        <v>0</v>
      </c>
      <c r="AI73" s="21">
        <f t="shared" si="9"/>
        <v>1002152.67</v>
      </c>
      <c r="AJ73" s="15">
        <f t="shared" si="10"/>
        <v>1751715.2200000002</v>
      </c>
      <c r="AK73" s="16">
        <f t="shared" si="11"/>
        <v>1393581.3900000001</v>
      </c>
      <c r="AL73" s="26">
        <f t="shared" si="12"/>
        <v>358133.83000000007</v>
      </c>
    </row>
    <row r="74" spans="1:38" s="39" customFormat="1" x14ac:dyDescent="0.25">
      <c r="A74" s="240" t="s">
        <v>465</v>
      </c>
      <c r="B74" s="240" t="s">
        <v>466</v>
      </c>
      <c r="C74" s="66">
        <v>3826</v>
      </c>
      <c r="D74" s="67" t="s">
        <v>1135</v>
      </c>
      <c r="E74" t="s">
        <v>3065</v>
      </c>
      <c r="F74" s="301">
        <v>722310.18</v>
      </c>
      <c r="G74" s="301">
        <v>0</v>
      </c>
      <c r="H74" s="301">
        <v>123039.08</v>
      </c>
      <c r="I74">
        <v>4</v>
      </c>
      <c r="J74">
        <v>248409.31</v>
      </c>
      <c r="K74"/>
      <c r="L74" s="301"/>
      <c r="M74" s="301"/>
      <c r="N74" s="301"/>
      <c r="O74" s="301"/>
      <c r="P74"/>
      <c r="Q74">
        <v>-1177719.31</v>
      </c>
      <c r="R74">
        <v>2028298.74</v>
      </c>
      <c r="S74" s="301"/>
      <c r="T74" s="301">
        <v>783348.59</v>
      </c>
      <c r="U74" s="301"/>
      <c r="V74" s="301"/>
      <c r="W74" s="301"/>
      <c r="X74" s="301">
        <v>974880</v>
      </c>
      <c r="Y74" s="301"/>
      <c r="Z74">
        <v>1230503</v>
      </c>
      <c r="AA74"/>
      <c r="AB74"/>
      <c r="AC74">
        <v>152358.32999999999</v>
      </c>
      <c r="AD74">
        <v>10594.12</v>
      </c>
      <c r="AE74"/>
      <c r="AF74"/>
      <c r="AG74" s="76">
        <f t="shared" si="7"/>
        <v>845349.26</v>
      </c>
      <c r="AH74" s="31">
        <f t="shared" si="8"/>
        <v>0</v>
      </c>
      <c r="AI74" s="21">
        <f t="shared" si="9"/>
        <v>845349.26</v>
      </c>
      <c r="AJ74" s="15">
        <f t="shared" si="10"/>
        <v>1758228.5899999999</v>
      </c>
      <c r="AK74" s="16">
        <f t="shared" si="11"/>
        <v>1393455.4500000002</v>
      </c>
      <c r="AL74" s="26">
        <f t="shared" si="12"/>
        <v>364773.13999999966</v>
      </c>
    </row>
    <row r="75" spans="1:38" s="39" customFormat="1" x14ac:dyDescent="0.25">
      <c r="A75" s="240" t="s">
        <v>465</v>
      </c>
      <c r="B75" s="240" t="s">
        <v>466</v>
      </c>
      <c r="C75" s="66">
        <v>4181</v>
      </c>
      <c r="D75" s="67" t="s">
        <v>1136</v>
      </c>
      <c r="E75" t="s">
        <v>3066</v>
      </c>
      <c r="F75" s="301">
        <v>315554.34000000003</v>
      </c>
      <c r="G75" s="301">
        <v>0</v>
      </c>
      <c r="H75" s="301">
        <v>68823.520000000004</v>
      </c>
      <c r="I75">
        <v>-61134.75</v>
      </c>
      <c r="J75">
        <v>82406.23</v>
      </c>
      <c r="K75"/>
      <c r="L75" s="301"/>
      <c r="M75" s="301"/>
      <c r="N75" s="301">
        <v>1200</v>
      </c>
      <c r="O75" s="301"/>
      <c r="P75"/>
      <c r="Q75">
        <v>-2243773.7000000002</v>
      </c>
      <c r="R75">
        <v>2569886.96</v>
      </c>
      <c r="S75" s="301"/>
      <c r="T75" s="301">
        <v>738402.46</v>
      </c>
      <c r="U75" s="301"/>
      <c r="V75" s="301">
        <v>87.74</v>
      </c>
      <c r="W75" s="301"/>
      <c r="X75" s="301">
        <v>923030</v>
      </c>
      <c r="Y75" s="301"/>
      <c r="Z75">
        <v>1174034</v>
      </c>
      <c r="AA75">
        <v>6078</v>
      </c>
      <c r="AB75"/>
      <c r="AC75">
        <v>247378.8</v>
      </c>
      <c r="AD75">
        <v>3743.32</v>
      </c>
      <c r="AE75"/>
      <c r="AF75"/>
      <c r="AG75" s="76">
        <f t="shared" si="7"/>
        <v>384377.86000000004</v>
      </c>
      <c r="AH75" s="31">
        <f t="shared" si="8"/>
        <v>1200</v>
      </c>
      <c r="AI75" s="21">
        <f t="shared" si="9"/>
        <v>383177.86000000004</v>
      </c>
      <c r="AJ75" s="15">
        <f t="shared" si="10"/>
        <v>1661520.2</v>
      </c>
      <c r="AK75" s="16">
        <f t="shared" si="11"/>
        <v>1431234.12</v>
      </c>
      <c r="AL75" s="26">
        <f t="shared" si="12"/>
        <v>230286.07999999984</v>
      </c>
    </row>
    <row r="76" spans="1:38" s="39" customFormat="1" x14ac:dyDescent="0.25">
      <c r="A76" s="240" t="s">
        <v>465</v>
      </c>
      <c r="B76" s="240" t="s">
        <v>466</v>
      </c>
      <c r="C76" s="66">
        <v>2002</v>
      </c>
      <c r="D76" s="67" t="s">
        <v>1137</v>
      </c>
      <c r="E76" t="s">
        <v>3067</v>
      </c>
      <c r="F76" s="301">
        <v>593479.35</v>
      </c>
      <c r="G76" s="301">
        <v>0</v>
      </c>
      <c r="H76" s="301">
        <v>42769.45</v>
      </c>
      <c r="I76">
        <v>-126601.93</v>
      </c>
      <c r="J76">
        <v>-78074.52</v>
      </c>
      <c r="K76"/>
      <c r="L76" s="301"/>
      <c r="M76" s="301"/>
      <c r="N76" s="301"/>
      <c r="O76" s="301"/>
      <c r="P76"/>
      <c r="Q76">
        <v>-1057340.58</v>
      </c>
      <c r="R76">
        <v>1423307.83</v>
      </c>
      <c r="S76" s="301"/>
      <c r="T76" s="301">
        <v>466125.88</v>
      </c>
      <c r="U76" s="301"/>
      <c r="V76" s="301">
        <v>695.02</v>
      </c>
      <c r="W76" s="301"/>
      <c r="X76" s="301">
        <v>672920</v>
      </c>
      <c r="Y76" s="301"/>
      <c r="Z76">
        <v>869404</v>
      </c>
      <c r="AA76"/>
      <c r="AB76"/>
      <c r="AC76">
        <v>66146.240000000005</v>
      </c>
      <c r="AD76">
        <v>25335.56</v>
      </c>
      <c r="AE76"/>
      <c r="AF76"/>
      <c r="AG76" s="76">
        <f t="shared" si="7"/>
        <v>636248.79999999993</v>
      </c>
      <c r="AH76" s="31">
        <f t="shared" si="8"/>
        <v>0</v>
      </c>
      <c r="AI76" s="21">
        <f t="shared" si="9"/>
        <v>636248.79999999993</v>
      </c>
      <c r="AJ76" s="15">
        <f t="shared" si="10"/>
        <v>1139740.8999999999</v>
      </c>
      <c r="AK76" s="16">
        <f t="shared" si="11"/>
        <v>960885.8</v>
      </c>
      <c r="AL76" s="26">
        <f t="shared" si="12"/>
        <v>178855.09999999986</v>
      </c>
    </row>
    <row r="77" spans="1:38" s="39" customFormat="1" x14ac:dyDescent="0.25">
      <c r="A77" s="240" t="s">
        <v>465</v>
      </c>
      <c r="B77" s="240" t="s">
        <v>466</v>
      </c>
      <c r="C77" s="66">
        <v>1933</v>
      </c>
      <c r="D77" s="67" t="s">
        <v>1138</v>
      </c>
      <c r="E77" t="s">
        <v>3176</v>
      </c>
      <c r="F77" s="301">
        <v>429715.26</v>
      </c>
      <c r="G77" s="301">
        <v>0</v>
      </c>
      <c r="H77" s="301">
        <v>285624.24</v>
      </c>
      <c r="I77">
        <v>-116370.59</v>
      </c>
      <c r="J77">
        <v>5971.18</v>
      </c>
      <c r="K77"/>
      <c r="L77" s="301"/>
      <c r="M77" s="301"/>
      <c r="N77" s="301">
        <v>768.39</v>
      </c>
      <c r="O77" s="301"/>
      <c r="P77"/>
      <c r="Q77">
        <v>-1415934.05</v>
      </c>
      <c r="R77">
        <v>2051654.89</v>
      </c>
      <c r="S77" s="301"/>
      <c r="T77" s="301">
        <v>426399.12</v>
      </c>
      <c r="U77" s="301"/>
      <c r="V77" s="301"/>
      <c r="W77" s="301"/>
      <c r="X77" s="301">
        <v>846500</v>
      </c>
      <c r="Y77" s="301"/>
      <c r="Z77">
        <v>1047764</v>
      </c>
      <c r="AA77"/>
      <c r="AB77"/>
      <c r="AC77">
        <v>133860.94</v>
      </c>
      <c r="AD77">
        <v>4173.32</v>
      </c>
      <c r="AE77"/>
      <c r="AF77"/>
      <c r="AG77" s="76">
        <f t="shared" si="7"/>
        <v>715339.5</v>
      </c>
      <c r="AH77" s="31">
        <f t="shared" si="8"/>
        <v>768.39</v>
      </c>
      <c r="AI77" s="21">
        <f t="shared" si="9"/>
        <v>714571.11</v>
      </c>
      <c r="AJ77" s="15">
        <f t="shared" si="10"/>
        <v>1272899.1200000001</v>
      </c>
      <c r="AK77" s="16">
        <f t="shared" si="11"/>
        <v>1185798.26</v>
      </c>
      <c r="AL77" s="26">
        <f t="shared" si="12"/>
        <v>87100.860000000102</v>
      </c>
    </row>
    <row r="78" spans="1:38" x14ac:dyDescent="0.25">
      <c r="A78" s="1" t="s">
        <v>469</v>
      </c>
      <c r="B78" s="1" t="s">
        <v>470</v>
      </c>
      <c r="C78" s="66">
        <v>3743</v>
      </c>
      <c r="D78" s="67" t="s">
        <v>1139</v>
      </c>
      <c r="E78" t="s">
        <v>3068</v>
      </c>
      <c r="F78" s="301">
        <v>263034.46999999997</v>
      </c>
      <c r="G78" s="301">
        <v>0</v>
      </c>
      <c r="H78" s="301">
        <v>59528.37</v>
      </c>
      <c r="I78">
        <v>729929.32</v>
      </c>
      <c r="J78">
        <v>14319.36</v>
      </c>
      <c r="N78" s="301">
        <v>0</v>
      </c>
      <c r="Q78">
        <v>-627936.68000000005</v>
      </c>
      <c r="R78">
        <v>1625943.2</v>
      </c>
      <c r="T78" s="301">
        <v>594667.04</v>
      </c>
      <c r="X78" s="301">
        <v>453280</v>
      </c>
      <c r="Z78">
        <v>613654</v>
      </c>
      <c r="AC78">
        <v>169365.1</v>
      </c>
      <c r="AD78">
        <v>66155.44</v>
      </c>
      <c r="AG78" s="76">
        <f t="shared" si="7"/>
        <v>322562.83999999997</v>
      </c>
      <c r="AH78" s="31">
        <f t="shared" si="8"/>
        <v>0</v>
      </c>
      <c r="AI78" s="21">
        <f t="shared" si="9"/>
        <v>322562.83999999997</v>
      </c>
      <c r="AJ78" s="15">
        <f t="shared" si="10"/>
        <v>1047947.04</v>
      </c>
      <c r="AK78" s="16">
        <f t="shared" si="11"/>
        <v>849174.54</v>
      </c>
      <c r="AL78" s="26">
        <f t="shared" si="12"/>
        <v>198772.5</v>
      </c>
    </row>
    <row r="79" spans="1:38" x14ac:dyDescent="0.25">
      <c r="A79" s="1" t="s">
        <v>469</v>
      </c>
      <c r="B79" s="1" t="s">
        <v>470</v>
      </c>
      <c r="C79" s="66">
        <v>3747</v>
      </c>
      <c r="D79" s="67" t="s">
        <v>1140</v>
      </c>
      <c r="E79" t="s">
        <v>3069</v>
      </c>
      <c r="F79" s="301">
        <v>527121.76</v>
      </c>
      <c r="G79" s="301">
        <v>0</v>
      </c>
      <c r="H79" s="301">
        <v>56393</v>
      </c>
      <c r="I79">
        <v>375771.55</v>
      </c>
      <c r="J79">
        <v>29914.17</v>
      </c>
      <c r="Q79">
        <v>-974111.54</v>
      </c>
      <c r="R79">
        <v>1700209.39</v>
      </c>
      <c r="T79" s="301">
        <v>716024.33</v>
      </c>
      <c r="U79" s="301">
        <v>330000</v>
      </c>
      <c r="X79" s="301">
        <v>583210</v>
      </c>
      <c r="Z79">
        <v>817324</v>
      </c>
      <c r="AC79">
        <v>344733.95</v>
      </c>
      <c r="AD79">
        <v>28091.25</v>
      </c>
      <c r="AG79" s="76">
        <f t="shared" si="7"/>
        <v>583514.76</v>
      </c>
      <c r="AH79" s="31">
        <f t="shared" si="8"/>
        <v>0</v>
      </c>
      <c r="AI79" s="21">
        <f t="shared" si="9"/>
        <v>583514.76</v>
      </c>
      <c r="AJ79" s="15">
        <f t="shared" si="10"/>
        <v>1629234.33</v>
      </c>
      <c r="AK79" s="16">
        <f t="shared" si="11"/>
        <v>1190149.2</v>
      </c>
      <c r="AL79" s="26">
        <f t="shared" si="12"/>
        <v>439085.13000000012</v>
      </c>
    </row>
    <row r="80" spans="1:38" x14ac:dyDescent="0.25">
      <c r="A80" s="1" t="s">
        <v>469</v>
      </c>
      <c r="B80" s="1" t="s">
        <v>470</v>
      </c>
      <c r="C80" s="66">
        <v>3095</v>
      </c>
      <c r="D80" s="67" t="s">
        <v>1141</v>
      </c>
      <c r="E80" t="s">
        <v>3070</v>
      </c>
      <c r="F80" s="301">
        <v>381850.51</v>
      </c>
      <c r="G80" s="301">
        <v>0</v>
      </c>
      <c r="H80" s="301">
        <v>55970.06</v>
      </c>
      <c r="I80">
        <v>532211.15</v>
      </c>
      <c r="J80">
        <v>12119.85</v>
      </c>
      <c r="N80" s="301">
        <v>121</v>
      </c>
      <c r="Q80">
        <v>-583035.37</v>
      </c>
      <c r="R80">
        <v>1448416.88</v>
      </c>
      <c r="T80" s="301">
        <v>634326.9</v>
      </c>
      <c r="U80" s="301">
        <v>36000</v>
      </c>
      <c r="X80" s="301">
        <v>624720</v>
      </c>
      <c r="Z80">
        <v>808975</v>
      </c>
      <c r="AC80">
        <v>199494.03</v>
      </c>
      <c r="AD80">
        <v>46481.31</v>
      </c>
      <c r="AG80" s="76">
        <f t="shared" si="7"/>
        <v>437820.57</v>
      </c>
      <c r="AH80" s="31">
        <f t="shared" si="8"/>
        <v>121</v>
      </c>
      <c r="AI80" s="21">
        <f t="shared" si="9"/>
        <v>437699.57</v>
      </c>
      <c r="AJ80" s="15">
        <f t="shared" si="10"/>
        <v>1295046.8999999999</v>
      </c>
      <c r="AK80" s="16">
        <f t="shared" si="11"/>
        <v>1054950.3400000001</v>
      </c>
      <c r="AL80" s="26">
        <f t="shared" si="12"/>
        <v>240096.55999999982</v>
      </c>
    </row>
    <row r="81" spans="1:38" x14ac:dyDescent="0.25">
      <c r="A81" s="1" t="s">
        <v>469</v>
      </c>
      <c r="B81" s="1" t="s">
        <v>470</v>
      </c>
      <c r="C81" s="66">
        <v>1530</v>
      </c>
      <c r="D81" s="67" t="s">
        <v>1142</v>
      </c>
      <c r="E81" t="s">
        <v>3071</v>
      </c>
      <c r="F81" s="301">
        <v>279828.09999999998</v>
      </c>
      <c r="G81" s="301">
        <v>0</v>
      </c>
      <c r="H81" s="301">
        <v>14411.48</v>
      </c>
      <c r="I81">
        <v>523286.19</v>
      </c>
      <c r="J81">
        <v>19466.439999999999</v>
      </c>
      <c r="N81" s="301">
        <v>470</v>
      </c>
      <c r="Q81">
        <v>-1169850.67</v>
      </c>
      <c r="R81">
        <v>2079850.72</v>
      </c>
      <c r="T81" s="301">
        <v>644023.30000000005</v>
      </c>
      <c r="X81" s="301">
        <v>487170</v>
      </c>
      <c r="Z81">
        <v>666129</v>
      </c>
      <c r="AC81">
        <v>225523.34</v>
      </c>
      <c r="AD81">
        <v>178346.3</v>
      </c>
      <c r="AG81" s="76">
        <f t="shared" si="7"/>
        <v>294239.57999999996</v>
      </c>
      <c r="AH81" s="31">
        <f t="shared" si="8"/>
        <v>470</v>
      </c>
      <c r="AI81" s="21">
        <f t="shared" si="9"/>
        <v>293769.57999999996</v>
      </c>
      <c r="AJ81" s="15">
        <f t="shared" si="10"/>
        <v>1131193.3</v>
      </c>
      <c r="AK81" s="16">
        <f t="shared" si="11"/>
        <v>1069998.6399999999</v>
      </c>
      <c r="AL81" s="26">
        <f t="shared" si="12"/>
        <v>61194.660000000149</v>
      </c>
    </row>
    <row r="82" spans="1:38" x14ac:dyDescent="0.25">
      <c r="A82" s="1" t="s">
        <v>469</v>
      </c>
      <c r="B82" s="1" t="s">
        <v>470</v>
      </c>
      <c r="C82" s="66">
        <v>4004</v>
      </c>
      <c r="D82" s="67" t="s">
        <v>1143</v>
      </c>
      <c r="E82" t="s">
        <v>3072</v>
      </c>
      <c r="F82" s="301">
        <v>397508.25</v>
      </c>
      <c r="H82" s="301">
        <v>17790.98</v>
      </c>
      <c r="I82">
        <v>581154.06000000006</v>
      </c>
      <c r="J82">
        <v>41080.11</v>
      </c>
      <c r="Q82">
        <v>-604942.32999999996</v>
      </c>
      <c r="R82">
        <v>1478004.6</v>
      </c>
      <c r="T82" s="301">
        <v>737239.61</v>
      </c>
      <c r="X82" s="301">
        <v>359510</v>
      </c>
      <c r="Z82">
        <v>520169</v>
      </c>
      <c r="AC82">
        <v>218352.71</v>
      </c>
      <c r="AD82">
        <v>62469.77</v>
      </c>
      <c r="AG82" s="76">
        <f t="shared" si="7"/>
        <v>415299.23</v>
      </c>
      <c r="AH82" s="31">
        <f t="shared" si="8"/>
        <v>0</v>
      </c>
      <c r="AI82" s="21">
        <f t="shared" si="9"/>
        <v>415299.23</v>
      </c>
      <c r="AJ82" s="15">
        <f t="shared" si="10"/>
        <v>1096749.6099999999</v>
      </c>
      <c r="AK82" s="16">
        <f t="shared" si="11"/>
        <v>800991.48</v>
      </c>
      <c r="AL82" s="26">
        <f t="shared" si="12"/>
        <v>295758.12999999989</v>
      </c>
    </row>
    <row r="83" spans="1:38" x14ac:dyDescent="0.25">
      <c r="A83" s="1" t="s">
        <v>469</v>
      </c>
      <c r="B83" s="1" t="s">
        <v>470</v>
      </c>
      <c r="C83" s="66">
        <v>6265</v>
      </c>
      <c r="D83" s="67" t="s">
        <v>1144</v>
      </c>
      <c r="E83" t="s">
        <v>3073</v>
      </c>
      <c r="F83" s="301">
        <v>432437.96</v>
      </c>
      <c r="G83" s="301">
        <v>0</v>
      </c>
      <c r="H83" s="301">
        <v>59639.64</v>
      </c>
      <c r="I83">
        <v>333296.40000000002</v>
      </c>
      <c r="J83">
        <v>544684.26</v>
      </c>
      <c r="N83" s="301">
        <v>0</v>
      </c>
      <c r="Q83">
        <v>-468707.54</v>
      </c>
      <c r="R83">
        <v>1774409.19</v>
      </c>
      <c r="T83" s="301">
        <v>768335.07</v>
      </c>
      <c r="V83" s="301">
        <v>92.81</v>
      </c>
      <c r="X83" s="301">
        <v>660410</v>
      </c>
      <c r="Z83">
        <v>940175</v>
      </c>
      <c r="AC83">
        <v>179326.98</v>
      </c>
      <c r="AD83">
        <v>77491.789999999994</v>
      </c>
      <c r="AG83" s="76">
        <f t="shared" si="7"/>
        <v>492077.60000000003</v>
      </c>
      <c r="AH83" s="31">
        <f t="shared" si="8"/>
        <v>0</v>
      </c>
      <c r="AI83" s="21">
        <f t="shared" si="9"/>
        <v>492077.60000000003</v>
      </c>
      <c r="AJ83" s="15">
        <f t="shared" si="10"/>
        <v>1428837.88</v>
      </c>
      <c r="AK83" s="16">
        <f t="shared" si="11"/>
        <v>1196993.77</v>
      </c>
      <c r="AL83" s="26">
        <f t="shared" si="12"/>
        <v>231844.10999999987</v>
      </c>
    </row>
    <row r="84" spans="1:38" x14ac:dyDescent="0.25">
      <c r="A84" s="1" t="s">
        <v>469</v>
      </c>
      <c r="B84" s="1" t="s">
        <v>470</v>
      </c>
      <c r="C84" s="66">
        <v>4051</v>
      </c>
      <c r="D84" s="67" t="s">
        <v>1145</v>
      </c>
      <c r="E84" t="s">
        <v>3074</v>
      </c>
      <c r="F84" s="301">
        <v>201254.45</v>
      </c>
      <c r="G84" s="301">
        <v>0</v>
      </c>
      <c r="H84" s="301">
        <v>65065.11</v>
      </c>
      <c r="I84">
        <v>668103.94999999995</v>
      </c>
      <c r="J84">
        <v>21785.95</v>
      </c>
      <c r="Q84">
        <v>-729108.34</v>
      </c>
      <c r="R84">
        <v>1568940.19</v>
      </c>
      <c r="T84" s="301">
        <v>685085.2</v>
      </c>
      <c r="X84" s="301">
        <v>746310</v>
      </c>
      <c r="Z84">
        <v>961363</v>
      </c>
      <c r="AC84">
        <v>141599.63</v>
      </c>
      <c r="AD84">
        <v>56418.96</v>
      </c>
      <c r="AG84" s="76">
        <f t="shared" si="7"/>
        <v>266319.56</v>
      </c>
      <c r="AH84" s="31">
        <f t="shared" si="8"/>
        <v>0</v>
      </c>
      <c r="AI84" s="21">
        <f t="shared" si="9"/>
        <v>266319.56</v>
      </c>
      <c r="AJ84" s="15">
        <f t="shared" si="10"/>
        <v>1431395.2</v>
      </c>
      <c r="AK84" s="16">
        <f t="shared" si="11"/>
        <v>1159381.5899999999</v>
      </c>
      <c r="AL84" s="26">
        <f t="shared" si="12"/>
        <v>272013.6100000001</v>
      </c>
    </row>
    <row r="85" spans="1:38" x14ac:dyDescent="0.25">
      <c r="A85" s="1" t="s">
        <v>469</v>
      </c>
      <c r="B85" s="1" t="s">
        <v>470</v>
      </c>
      <c r="C85" s="66">
        <v>3423</v>
      </c>
      <c r="D85" s="67" t="s">
        <v>1146</v>
      </c>
      <c r="E85" t="s">
        <v>3075</v>
      </c>
      <c r="F85" s="301">
        <v>363742.48</v>
      </c>
      <c r="G85" s="301">
        <v>0</v>
      </c>
      <c r="H85" s="301">
        <v>27333.14</v>
      </c>
      <c r="I85">
        <v>426283.14</v>
      </c>
      <c r="J85">
        <v>14579.13</v>
      </c>
      <c r="Q85">
        <v>-857620.83</v>
      </c>
      <c r="R85">
        <v>1499346.49</v>
      </c>
      <c r="T85" s="301">
        <v>708699.55</v>
      </c>
      <c r="U85" s="301">
        <v>30000</v>
      </c>
      <c r="X85" s="301">
        <v>610180</v>
      </c>
      <c r="Z85">
        <v>776123</v>
      </c>
      <c r="AC85">
        <v>201864.08</v>
      </c>
      <c r="AD85">
        <v>33642.74</v>
      </c>
      <c r="AG85" s="76">
        <f t="shared" si="7"/>
        <v>391075.62</v>
      </c>
      <c r="AH85" s="31">
        <f t="shared" si="8"/>
        <v>0</v>
      </c>
      <c r="AI85" s="21">
        <f t="shared" si="9"/>
        <v>391075.62</v>
      </c>
      <c r="AJ85" s="15">
        <f t="shared" si="10"/>
        <v>1348879.55</v>
      </c>
      <c r="AK85" s="16">
        <f t="shared" si="11"/>
        <v>1011629.82</v>
      </c>
      <c r="AL85" s="26">
        <f t="shared" si="12"/>
        <v>337249.7300000001</v>
      </c>
    </row>
    <row r="86" spans="1:38" x14ac:dyDescent="0.25">
      <c r="A86" s="1" t="s">
        <v>469</v>
      </c>
      <c r="B86" s="1" t="s">
        <v>470</v>
      </c>
      <c r="C86" s="66">
        <v>1355</v>
      </c>
      <c r="D86" s="67" t="s">
        <v>1147</v>
      </c>
      <c r="E86" t="s">
        <v>3182</v>
      </c>
      <c r="F86" s="301">
        <v>264762.89</v>
      </c>
      <c r="G86" s="301">
        <v>0</v>
      </c>
      <c r="H86" s="301">
        <v>14404.53</v>
      </c>
      <c r="I86">
        <v>392219.36</v>
      </c>
      <c r="J86">
        <v>13828</v>
      </c>
      <c r="N86" s="301">
        <v>0</v>
      </c>
      <c r="Q86">
        <v>-1687938.17</v>
      </c>
      <c r="R86">
        <v>2293429.0699999998</v>
      </c>
      <c r="T86" s="301">
        <v>435432.64</v>
      </c>
      <c r="U86" s="301">
        <v>60000</v>
      </c>
      <c r="X86" s="301">
        <v>281810</v>
      </c>
      <c r="Z86">
        <v>394114</v>
      </c>
      <c r="AC86">
        <v>143444.66</v>
      </c>
      <c r="AD86">
        <v>35510.1</v>
      </c>
      <c r="AG86" s="76">
        <f t="shared" si="7"/>
        <v>279167.42000000004</v>
      </c>
      <c r="AH86" s="31">
        <f t="shared" si="8"/>
        <v>0</v>
      </c>
      <c r="AI86" s="21">
        <f t="shared" si="9"/>
        <v>279167.42000000004</v>
      </c>
      <c r="AJ86" s="15">
        <f t="shared" si="10"/>
        <v>777242.64</v>
      </c>
      <c r="AK86" s="16">
        <f t="shared" si="11"/>
        <v>573068.76</v>
      </c>
      <c r="AL86" s="26">
        <f t="shared" si="12"/>
        <v>204173.88</v>
      </c>
    </row>
    <row r="87" spans="1:38" x14ac:dyDescent="0.25">
      <c r="A87" s="1" t="s">
        <v>473</v>
      </c>
      <c r="B87" s="1" t="s">
        <v>474</v>
      </c>
      <c r="C87" s="66">
        <v>2146</v>
      </c>
      <c r="D87" s="67" t="s">
        <v>1148</v>
      </c>
      <c r="E87" t="s">
        <v>3076</v>
      </c>
      <c r="F87" s="301">
        <v>406198.16</v>
      </c>
      <c r="G87" s="301">
        <v>0</v>
      </c>
      <c r="H87" s="301">
        <v>43865.08</v>
      </c>
      <c r="I87">
        <v>438218.79</v>
      </c>
      <c r="J87">
        <v>69808.649999999994</v>
      </c>
      <c r="Q87">
        <v>1135463.68</v>
      </c>
      <c r="T87" s="301">
        <v>104830.91</v>
      </c>
      <c r="U87" s="301">
        <v>1330</v>
      </c>
      <c r="X87" s="301">
        <v>512260</v>
      </c>
      <c r="Z87">
        <v>605680</v>
      </c>
      <c r="AC87">
        <v>114051.47</v>
      </c>
      <c r="AD87">
        <v>24742.44</v>
      </c>
      <c r="AG87" s="76">
        <f t="shared" ref="AG87:AG150" si="13">SUM(F87:H87)</f>
        <v>450063.24</v>
      </c>
      <c r="AH87" s="31">
        <f t="shared" ref="AH87:AH150" si="14">SUM(L87:O87)</f>
        <v>0</v>
      </c>
      <c r="AI87" s="21">
        <f t="shared" ref="AI87:AI150" si="15">AG87-AH87</f>
        <v>450063.24</v>
      </c>
      <c r="AJ87" s="15">
        <f t="shared" ref="AJ87:AJ150" si="16">SUM(S87:Y87)</f>
        <v>618420.91</v>
      </c>
      <c r="AK87" s="16">
        <f t="shared" si="11"/>
        <v>744473.90999999992</v>
      </c>
      <c r="AL87" s="26">
        <f t="shared" si="12"/>
        <v>-126052.99999999988</v>
      </c>
    </row>
    <row r="88" spans="1:38" x14ac:dyDescent="0.25">
      <c r="A88" s="1" t="s">
        <v>473</v>
      </c>
      <c r="B88" s="1" t="s">
        <v>474</v>
      </c>
      <c r="C88" s="66">
        <v>1277</v>
      </c>
      <c r="D88" s="67" t="s">
        <v>1149</v>
      </c>
      <c r="E88" t="s">
        <v>3077</v>
      </c>
      <c r="F88" s="301">
        <v>301793.75</v>
      </c>
      <c r="G88" s="301">
        <v>0</v>
      </c>
      <c r="H88" s="301">
        <v>4621.2700000000004</v>
      </c>
      <c r="I88">
        <v>2155446.23</v>
      </c>
      <c r="J88">
        <v>68698.080000000002</v>
      </c>
      <c r="Q88">
        <v>2670277.84</v>
      </c>
      <c r="T88" s="301">
        <v>79938.759999999995</v>
      </c>
      <c r="X88" s="301">
        <v>401480</v>
      </c>
      <c r="Z88">
        <v>499941</v>
      </c>
      <c r="AC88">
        <v>67172.91</v>
      </c>
      <c r="AD88">
        <v>13798.36</v>
      </c>
      <c r="AG88" s="76">
        <f t="shared" si="13"/>
        <v>306415.02</v>
      </c>
      <c r="AH88" s="31">
        <f t="shared" si="14"/>
        <v>0</v>
      </c>
      <c r="AI88" s="21">
        <f t="shared" si="15"/>
        <v>306415.02</v>
      </c>
      <c r="AJ88" s="15">
        <f t="shared" si="16"/>
        <v>481418.76</v>
      </c>
      <c r="AK88" s="16">
        <f t="shared" si="11"/>
        <v>580912.27</v>
      </c>
      <c r="AL88" s="26">
        <f t="shared" si="12"/>
        <v>-99493.510000000009</v>
      </c>
    </row>
    <row r="89" spans="1:38" x14ac:dyDescent="0.25">
      <c r="A89" s="1" t="s">
        <v>473</v>
      </c>
      <c r="B89" s="1" t="s">
        <v>474</v>
      </c>
      <c r="C89" s="66">
        <v>2783</v>
      </c>
      <c r="D89" s="67" t="s">
        <v>1150</v>
      </c>
      <c r="E89" t="s">
        <v>3078</v>
      </c>
      <c r="F89" s="301">
        <v>854601</v>
      </c>
      <c r="G89" s="301">
        <v>0</v>
      </c>
      <c r="H89" s="301">
        <v>14105.51</v>
      </c>
      <c r="I89">
        <v>1994059.64</v>
      </c>
      <c r="J89">
        <v>-41242.339999999997</v>
      </c>
      <c r="Q89">
        <v>2724094.23</v>
      </c>
      <c r="T89" s="301">
        <v>104303.27</v>
      </c>
      <c r="U89" s="301">
        <v>229440</v>
      </c>
      <c r="X89" s="301">
        <v>615920</v>
      </c>
      <c r="Y89" s="301">
        <v>587.42999999999995</v>
      </c>
      <c r="Z89">
        <v>667089.43000000005</v>
      </c>
      <c r="AC89">
        <v>96060.25</v>
      </c>
      <c r="AD89">
        <v>51571.44</v>
      </c>
      <c r="AG89" s="76">
        <f t="shared" si="13"/>
        <v>868706.51</v>
      </c>
      <c r="AH89" s="31">
        <f t="shared" si="14"/>
        <v>0</v>
      </c>
      <c r="AI89" s="21">
        <f t="shared" si="15"/>
        <v>868706.51</v>
      </c>
      <c r="AJ89" s="15">
        <f t="shared" si="16"/>
        <v>950250.70000000007</v>
      </c>
      <c r="AK89" s="16">
        <f t="shared" si="11"/>
        <v>814721.12000000011</v>
      </c>
      <c r="AL89" s="26">
        <f t="shared" si="12"/>
        <v>135529.57999999996</v>
      </c>
    </row>
    <row r="90" spans="1:38" x14ac:dyDescent="0.25">
      <c r="A90" s="1" t="s">
        <v>473</v>
      </c>
      <c r="B90" s="1" t="s">
        <v>474</v>
      </c>
      <c r="C90" s="66">
        <v>1769</v>
      </c>
      <c r="D90" s="67" t="s">
        <v>1151</v>
      </c>
      <c r="E90" t="s">
        <v>3171</v>
      </c>
      <c r="F90" s="301">
        <v>120233.53</v>
      </c>
      <c r="G90" s="301">
        <v>0</v>
      </c>
      <c r="H90" s="301">
        <v>26341.85</v>
      </c>
      <c r="I90">
        <v>212912.37</v>
      </c>
      <c r="J90">
        <v>42921.64</v>
      </c>
      <c r="Q90">
        <v>516568.53</v>
      </c>
      <c r="T90" s="301">
        <v>51744.28</v>
      </c>
      <c r="X90" s="301">
        <v>275490</v>
      </c>
      <c r="Z90">
        <v>324982</v>
      </c>
      <c r="AC90">
        <v>67706.5</v>
      </c>
      <c r="AD90">
        <v>17504.919999999998</v>
      </c>
      <c r="AG90" s="76">
        <f t="shared" si="13"/>
        <v>146575.38</v>
      </c>
      <c r="AH90" s="31">
        <f t="shared" si="14"/>
        <v>0</v>
      </c>
      <c r="AI90" s="21">
        <f t="shared" si="15"/>
        <v>146575.38</v>
      </c>
      <c r="AJ90" s="15">
        <f t="shared" si="16"/>
        <v>327234.28000000003</v>
      </c>
      <c r="AK90" s="16">
        <f t="shared" si="11"/>
        <v>410193.42</v>
      </c>
      <c r="AL90" s="26">
        <f t="shared" si="12"/>
        <v>-82959.139999999956</v>
      </c>
    </row>
    <row r="91" spans="1:38" ht="16.5" customHeight="1" x14ac:dyDescent="0.25">
      <c r="A91" s="1" t="s">
        <v>477</v>
      </c>
      <c r="B91" s="1" t="s">
        <v>478</v>
      </c>
      <c r="C91" s="66">
        <v>5781</v>
      </c>
      <c r="D91" s="67" t="s">
        <v>1152</v>
      </c>
      <c r="E91" t="s">
        <v>3079</v>
      </c>
      <c r="F91" s="301">
        <v>318061.46999999997</v>
      </c>
      <c r="G91" s="301">
        <v>0</v>
      </c>
      <c r="H91" s="301">
        <v>89569.29</v>
      </c>
      <c r="I91">
        <v>257619.26</v>
      </c>
      <c r="J91">
        <v>16860.48</v>
      </c>
      <c r="N91" s="301">
        <v>14.02</v>
      </c>
      <c r="Q91">
        <v>-1777299.81</v>
      </c>
      <c r="R91">
        <v>2452917.63</v>
      </c>
      <c r="T91" s="301">
        <v>655228.1</v>
      </c>
      <c r="U91" s="301">
        <v>52960</v>
      </c>
      <c r="V91" s="301">
        <v>15.16</v>
      </c>
      <c r="X91" s="301">
        <v>870440</v>
      </c>
      <c r="Y91" s="301">
        <v>14000</v>
      </c>
      <c r="Z91">
        <v>1086957</v>
      </c>
      <c r="AC91">
        <v>412507.64</v>
      </c>
      <c r="AD91">
        <v>8924.9599999999991</v>
      </c>
      <c r="AG91" s="76">
        <f t="shared" si="13"/>
        <v>407630.75999999995</v>
      </c>
      <c r="AH91" s="31">
        <f t="shared" si="14"/>
        <v>14.02</v>
      </c>
      <c r="AI91" s="21">
        <f t="shared" si="15"/>
        <v>407616.73999999993</v>
      </c>
      <c r="AJ91" s="15">
        <f t="shared" si="16"/>
        <v>1592643.26</v>
      </c>
      <c r="AK91" s="16">
        <f t="shared" si="11"/>
        <v>1508389.6</v>
      </c>
      <c r="AL91" s="26">
        <f t="shared" si="12"/>
        <v>84253.659999999916</v>
      </c>
    </row>
    <row r="92" spans="1:38" x14ac:dyDescent="0.25">
      <c r="A92" s="1" t="s">
        <v>477</v>
      </c>
      <c r="B92" s="1" t="s">
        <v>478</v>
      </c>
      <c r="C92" s="66">
        <v>2515</v>
      </c>
      <c r="D92" s="67" t="s">
        <v>1153</v>
      </c>
      <c r="E92" t="s">
        <v>3080</v>
      </c>
      <c r="F92" s="301">
        <v>69554.03</v>
      </c>
      <c r="G92" s="301">
        <v>0</v>
      </c>
      <c r="H92" s="301">
        <v>28188.02</v>
      </c>
      <c r="I92">
        <v>5</v>
      </c>
      <c r="J92">
        <v>43917.99</v>
      </c>
      <c r="N92" s="301">
        <v>46.73</v>
      </c>
      <c r="Q92">
        <v>-1839967.35</v>
      </c>
      <c r="R92">
        <v>1997915.47</v>
      </c>
      <c r="T92" s="301">
        <v>357263.61</v>
      </c>
      <c r="U92" s="301">
        <v>21000</v>
      </c>
      <c r="X92" s="301">
        <v>557280</v>
      </c>
      <c r="Y92" s="301">
        <v>6000</v>
      </c>
      <c r="Z92">
        <v>728163</v>
      </c>
      <c r="AA92">
        <v>3000</v>
      </c>
      <c r="AC92">
        <v>168560.5</v>
      </c>
      <c r="AD92">
        <v>2199.92</v>
      </c>
      <c r="AG92" s="76">
        <f t="shared" si="13"/>
        <v>97742.05</v>
      </c>
      <c r="AH92" s="31">
        <f t="shared" si="14"/>
        <v>46.73</v>
      </c>
      <c r="AI92" s="21">
        <f t="shared" si="15"/>
        <v>97695.32</v>
      </c>
      <c r="AJ92" s="15">
        <f t="shared" si="16"/>
        <v>941543.61</v>
      </c>
      <c r="AK92" s="16">
        <f t="shared" si="11"/>
        <v>901923.42</v>
      </c>
      <c r="AL92" s="26">
        <f t="shared" si="12"/>
        <v>39620.189999999944</v>
      </c>
    </row>
    <row r="93" spans="1:38" x14ac:dyDescent="0.25">
      <c r="A93" s="1" t="s">
        <v>477</v>
      </c>
      <c r="B93" s="1" t="s">
        <v>478</v>
      </c>
      <c r="C93" s="66">
        <v>3488</v>
      </c>
      <c r="D93" s="67" t="s">
        <v>1154</v>
      </c>
      <c r="E93" t="s">
        <v>3081</v>
      </c>
      <c r="F93" s="301">
        <v>85984.47</v>
      </c>
      <c r="G93" s="301">
        <v>4000</v>
      </c>
      <c r="H93" s="301">
        <v>20377.849999999999</v>
      </c>
      <c r="I93">
        <v>5</v>
      </c>
      <c r="J93">
        <v>119479.09</v>
      </c>
      <c r="Q93">
        <v>-1900021.98</v>
      </c>
      <c r="R93">
        <v>2154589.06</v>
      </c>
      <c r="T93" s="301">
        <v>545114.38</v>
      </c>
      <c r="U93" s="301">
        <v>57891</v>
      </c>
      <c r="V93" s="301">
        <v>24.29</v>
      </c>
      <c r="X93" s="301">
        <v>795000</v>
      </c>
      <c r="Y93" s="301">
        <v>12000</v>
      </c>
      <c r="Z93">
        <v>1035850</v>
      </c>
      <c r="AC93">
        <v>299775.24</v>
      </c>
      <c r="AD93">
        <v>20412.599999999999</v>
      </c>
      <c r="AG93" s="76">
        <f t="shared" si="13"/>
        <v>110362.32</v>
      </c>
      <c r="AH93" s="31">
        <f t="shared" si="14"/>
        <v>0</v>
      </c>
      <c r="AI93" s="21">
        <f t="shared" si="15"/>
        <v>110362.32</v>
      </c>
      <c r="AJ93" s="15">
        <f t="shared" si="16"/>
        <v>1410029.67</v>
      </c>
      <c r="AK93" s="16">
        <f t="shared" si="11"/>
        <v>1356037.84</v>
      </c>
      <c r="AL93" s="26">
        <f t="shared" si="12"/>
        <v>53991.829999999842</v>
      </c>
    </row>
    <row r="94" spans="1:38" x14ac:dyDescent="0.25">
      <c r="A94" s="1" t="s">
        <v>477</v>
      </c>
      <c r="B94" s="1" t="s">
        <v>478</v>
      </c>
      <c r="C94" s="66">
        <v>5980</v>
      </c>
      <c r="D94" s="67" t="s">
        <v>1155</v>
      </c>
      <c r="E94" t="s">
        <v>3082</v>
      </c>
      <c r="F94" s="301">
        <v>475137.08</v>
      </c>
      <c r="G94" s="301">
        <v>0</v>
      </c>
      <c r="H94" s="301">
        <v>43203.86</v>
      </c>
      <c r="I94">
        <v>3</v>
      </c>
      <c r="J94">
        <v>22724.15</v>
      </c>
      <c r="N94" s="301">
        <v>-500</v>
      </c>
      <c r="Q94">
        <v>-257926.3</v>
      </c>
      <c r="R94">
        <v>679279.9</v>
      </c>
      <c r="T94" s="301">
        <v>690231.88</v>
      </c>
      <c r="U94" s="301">
        <v>203320</v>
      </c>
      <c r="X94" s="301">
        <v>668000</v>
      </c>
      <c r="Z94">
        <v>903937.26</v>
      </c>
      <c r="AC94">
        <v>420963.45</v>
      </c>
      <c r="AD94">
        <v>4886.68</v>
      </c>
      <c r="AG94" s="76">
        <f t="shared" si="13"/>
        <v>518340.94</v>
      </c>
      <c r="AH94" s="31">
        <f t="shared" si="14"/>
        <v>-500</v>
      </c>
      <c r="AI94" s="21">
        <f t="shared" si="15"/>
        <v>518840.94</v>
      </c>
      <c r="AJ94" s="15">
        <f t="shared" si="16"/>
        <v>1561551.88</v>
      </c>
      <c r="AK94" s="16">
        <f t="shared" si="11"/>
        <v>1329787.3899999999</v>
      </c>
      <c r="AL94" s="26">
        <f t="shared" si="12"/>
        <v>231764.49</v>
      </c>
    </row>
    <row r="95" spans="1:38" x14ac:dyDescent="0.25">
      <c r="A95" s="1" t="s">
        <v>477</v>
      </c>
      <c r="B95" s="1" t="s">
        <v>478</v>
      </c>
      <c r="C95" s="66">
        <v>4020</v>
      </c>
      <c r="D95" s="67" t="s">
        <v>1156</v>
      </c>
      <c r="E95" t="s">
        <v>3083</v>
      </c>
      <c r="F95" s="301">
        <v>498667.25</v>
      </c>
      <c r="G95" s="301">
        <v>0</v>
      </c>
      <c r="H95" s="301">
        <v>16823.82</v>
      </c>
      <c r="I95">
        <v>2144.31</v>
      </c>
      <c r="J95">
        <v>60701.35</v>
      </c>
      <c r="Q95">
        <v>-1928458.6</v>
      </c>
      <c r="R95">
        <v>2305013.7999999998</v>
      </c>
      <c r="T95" s="301">
        <v>422004.5</v>
      </c>
      <c r="U95" s="301">
        <v>242400</v>
      </c>
      <c r="V95" s="301">
        <v>23.02</v>
      </c>
      <c r="X95" s="301">
        <v>763560</v>
      </c>
      <c r="Y95" s="301">
        <v>10000</v>
      </c>
      <c r="Z95">
        <v>923187</v>
      </c>
      <c r="AC95">
        <v>197869.23</v>
      </c>
      <c r="AD95">
        <v>12000.76</v>
      </c>
      <c r="AG95" s="76">
        <f t="shared" si="13"/>
        <v>515491.07</v>
      </c>
      <c r="AH95" s="31">
        <f t="shared" si="14"/>
        <v>0</v>
      </c>
      <c r="AI95" s="21">
        <f t="shared" si="15"/>
        <v>515491.07</v>
      </c>
      <c r="AJ95" s="15">
        <f t="shared" si="16"/>
        <v>1437987.52</v>
      </c>
      <c r="AK95" s="16">
        <f t="shared" si="11"/>
        <v>1133056.99</v>
      </c>
      <c r="AL95" s="26">
        <f t="shared" si="12"/>
        <v>304930.53000000003</v>
      </c>
    </row>
    <row r="96" spans="1:38" x14ac:dyDescent="0.25">
      <c r="A96" s="1" t="s">
        <v>477</v>
      </c>
      <c r="B96" s="1" t="s">
        <v>478</v>
      </c>
      <c r="C96" s="66">
        <v>4210</v>
      </c>
      <c r="D96" s="67" t="s">
        <v>1157</v>
      </c>
      <c r="E96" t="s">
        <v>3084</v>
      </c>
      <c r="F96" s="301">
        <v>699870.13</v>
      </c>
      <c r="G96" s="301">
        <v>0</v>
      </c>
      <c r="H96" s="301">
        <v>36142.89</v>
      </c>
      <c r="I96">
        <v>4</v>
      </c>
      <c r="J96">
        <v>2198.88</v>
      </c>
      <c r="N96" s="301">
        <v>256.14</v>
      </c>
      <c r="Q96">
        <v>167918.86</v>
      </c>
      <c r="R96">
        <v>266818</v>
      </c>
      <c r="T96" s="301">
        <v>872375.92</v>
      </c>
      <c r="U96" s="301">
        <v>34000</v>
      </c>
      <c r="V96" s="301">
        <v>26.65</v>
      </c>
      <c r="X96" s="301">
        <v>882480</v>
      </c>
      <c r="Y96" s="301">
        <v>12000</v>
      </c>
      <c r="Z96">
        <v>1019686</v>
      </c>
      <c r="AA96">
        <v>11600</v>
      </c>
      <c r="AC96">
        <v>368847.67</v>
      </c>
      <c r="AD96">
        <v>4490</v>
      </c>
      <c r="AG96" s="76">
        <f t="shared" si="13"/>
        <v>736013.02</v>
      </c>
      <c r="AH96" s="31">
        <f t="shared" si="14"/>
        <v>256.14</v>
      </c>
      <c r="AI96" s="21">
        <f t="shared" si="15"/>
        <v>735756.88</v>
      </c>
      <c r="AJ96" s="15">
        <f t="shared" si="16"/>
        <v>1800882.57</v>
      </c>
      <c r="AK96" s="16">
        <f t="shared" si="11"/>
        <v>1404623.67</v>
      </c>
      <c r="AL96" s="26">
        <f t="shared" si="12"/>
        <v>396258.90000000014</v>
      </c>
    </row>
    <row r="97" spans="1:38" x14ac:dyDescent="0.25">
      <c r="A97" s="1" t="s">
        <v>477</v>
      </c>
      <c r="B97" s="1" t="s">
        <v>478</v>
      </c>
      <c r="C97" s="66">
        <v>3316</v>
      </c>
      <c r="D97" s="67" t="s">
        <v>1158</v>
      </c>
      <c r="E97" t="s">
        <v>3085</v>
      </c>
      <c r="F97" s="301">
        <v>241408.96</v>
      </c>
      <c r="G97" s="301">
        <v>0</v>
      </c>
      <c r="H97" s="301">
        <v>29176.86</v>
      </c>
      <c r="I97">
        <v>34106</v>
      </c>
      <c r="J97">
        <v>63640.91</v>
      </c>
      <c r="N97" s="301">
        <v>2035.78</v>
      </c>
      <c r="Q97">
        <v>-1495769.9</v>
      </c>
      <c r="R97">
        <v>1877398.81</v>
      </c>
      <c r="T97" s="301">
        <v>474600.34</v>
      </c>
      <c r="X97" s="301">
        <v>574600</v>
      </c>
      <c r="Y97" s="301">
        <v>6000</v>
      </c>
      <c r="Z97">
        <v>790372</v>
      </c>
      <c r="AC97">
        <v>194087.18</v>
      </c>
      <c r="AD97">
        <v>8248.1200000000008</v>
      </c>
      <c r="AG97" s="76">
        <f t="shared" si="13"/>
        <v>270585.82</v>
      </c>
      <c r="AH97" s="31">
        <f t="shared" si="14"/>
        <v>2035.78</v>
      </c>
      <c r="AI97" s="21">
        <f t="shared" si="15"/>
        <v>268550.03999999998</v>
      </c>
      <c r="AJ97" s="15">
        <f t="shared" si="16"/>
        <v>1055200.3400000001</v>
      </c>
      <c r="AK97" s="16">
        <f t="shared" si="11"/>
        <v>992707.29999999993</v>
      </c>
      <c r="AL97" s="26">
        <f t="shared" si="12"/>
        <v>62493.040000000154</v>
      </c>
    </row>
    <row r="98" spans="1:38" x14ac:dyDescent="0.25">
      <c r="A98" s="1" t="s">
        <v>477</v>
      </c>
      <c r="B98" s="1" t="s">
        <v>478</v>
      </c>
      <c r="C98" s="66">
        <v>6867</v>
      </c>
      <c r="D98" s="67" t="s">
        <v>1159</v>
      </c>
      <c r="E98" t="s">
        <v>3086</v>
      </c>
      <c r="F98" s="301">
        <v>240160.55</v>
      </c>
      <c r="G98" s="301">
        <v>0</v>
      </c>
      <c r="H98" s="301">
        <v>41621.83</v>
      </c>
      <c r="I98">
        <v>469228.27</v>
      </c>
      <c r="J98">
        <v>31.05</v>
      </c>
      <c r="N98" s="301">
        <v>655.75</v>
      </c>
      <c r="Q98">
        <v>-216721.96</v>
      </c>
      <c r="R98">
        <v>804941.61</v>
      </c>
      <c r="T98" s="301">
        <v>832725.41</v>
      </c>
      <c r="V98" s="301">
        <v>4.21</v>
      </c>
      <c r="X98" s="301">
        <v>695400</v>
      </c>
      <c r="Y98" s="301">
        <v>10000</v>
      </c>
      <c r="Z98">
        <v>925662</v>
      </c>
      <c r="AC98">
        <v>329407.96000000002</v>
      </c>
      <c r="AD98">
        <v>4543.3599999999997</v>
      </c>
      <c r="AG98" s="76">
        <f t="shared" si="13"/>
        <v>281782.38</v>
      </c>
      <c r="AH98" s="31">
        <f t="shared" si="14"/>
        <v>655.75</v>
      </c>
      <c r="AI98" s="21">
        <f t="shared" si="15"/>
        <v>281126.63</v>
      </c>
      <c r="AJ98" s="15">
        <f t="shared" si="16"/>
        <v>1538129.62</v>
      </c>
      <c r="AK98" s="16">
        <f t="shared" si="11"/>
        <v>1259613.32</v>
      </c>
      <c r="AL98" s="26">
        <f t="shared" si="12"/>
        <v>278516.30000000005</v>
      </c>
    </row>
    <row r="99" spans="1:38" x14ac:dyDescent="0.25">
      <c r="A99" s="1" t="s">
        <v>477</v>
      </c>
      <c r="B99" s="1" t="s">
        <v>478</v>
      </c>
      <c r="C99" s="66">
        <v>3657</v>
      </c>
      <c r="D99" s="67" t="s">
        <v>1160</v>
      </c>
      <c r="E99" t="s">
        <v>3087</v>
      </c>
      <c r="F99" s="301">
        <v>201067.43</v>
      </c>
      <c r="G99" s="301">
        <v>0</v>
      </c>
      <c r="H99" s="301">
        <v>22557.919999999998</v>
      </c>
      <c r="I99">
        <v>3</v>
      </c>
      <c r="J99">
        <v>4351.5600000000004</v>
      </c>
      <c r="Q99">
        <v>-2269555.08</v>
      </c>
      <c r="R99">
        <v>2543552.06</v>
      </c>
      <c r="T99" s="301">
        <v>316973.28999999998</v>
      </c>
      <c r="U99" s="301">
        <v>45760</v>
      </c>
      <c r="X99" s="301">
        <v>357200</v>
      </c>
      <c r="Y99" s="301">
        <v>8000</v>
      </c>
      <c r="Z99">
        <v>428808</v>
      </c>
      <c r="AC99">
        <v>262844.48</v>
      </c>
      <c r="AD99">
        <v>147.88</v>
      </c>
      <c r="AG99" s="76">
        <f t="shared" si="13"/>
        <v>223625.34999999998</v>
      </c>
      <c r="AH99" s="31">
        <f t="shared" si="14"/>
        <v>0</v>
      </c>
      <c r="AI99" s="21">
        <f t="shared" si="15"/>
        <v>223625.34999999998</v>
      </c>
      <c r="AJ99" s="15">
        <f t="shared" si="16"/>
        <v>727933.29</v>
      </c>
      <c r="AK99" s="16">
        <f t="shared" si="11"/>
        <v>691800.36</v>
      </c>
      <c r="AL99" s="26">
        <f t="shared" si="12"/>
        <v>36132.930000000051</v>
      </c>
    </row>
    <row r="100" spans="1:38" x14ac:dyDescent="0.25">
      <c r="A100" s="1" t="s">
        <v>477</v>
      </c>
      <c r="B100" s="1" t="s">
        <v>478</v>
      </c>
      <c r="C100" s="66">
        <v>6817</v>
      </c>
      <c r="D100" s="67" t="s">
        <v>1161</v>
      </c>
      <c r="E100" t="s">
        <v>3088</v>
      </c>
      <c r="F100" s="301">
        <v>171006.81</v>
      </c>
      <c r="G100" s="301">
        <v>0</v>
      </c>
      <c r="H100" s="301">
        <v>37565.31</v>
      </c>
      <c r="I100">
        <v>25945.64</v>
      </c>
      <c r="J100">
        <v>117139.24</v>
      </c>
      <c r="N100" s="301">
        <v>358.93</v>
      </c>
      <c r="Q100">
        <v>-1176848.45</v>
      </c>
      <c r="R100">
        <v>1708771</v>
      </c>
      <c r="T100" s="301">
        <v>492419.27</v>
      </c>
      <c r="U100" s="301">
        <v>55120</v>
      </c>
      <c r="V100" s="301">
        <v>17.12</v>
      </c>
      <c r="X100" s="301">
        <v>956880</v>
      </c>
      <c r="Y100" s="301">
        <v>12000</v>
      </c>
      <c r="Z100">
        <v>1107433</v>
      </c>
      <c r="AB100">
        <v>1500</v>
      </c>
      <c r="AC100">
        <v>453132.33</v>
      </c>
      <c r="AD100">
        <v>44558.04</v>
      </c>
      <c r="AG100" s="76">
        <f t="shared" si="13"/>
        <v>208572.12</v>
      </c>
      <c r="AH100" s="31">
        <f t="shared" si="14"/>
        <v>358.93</v>
      </c>
      <c r="AI100" s="21">
        <f t="shared" si="15"/>
        <v>208213.19</v>
      </c>
      <c r="AJ100" s="15">
        <f t="shared" si="16"/>
        <v>1516436.3900000001</v>
      </c>
      <c r="AK100" s="16">
        <f t="shared" si="11"/>
        <v>1606623.37</v>
      </c>
      <c r="AL100" s="26">
        <f t="shared" si="12"/>
        <v>-90186.979999999981</v>
      </c>
    </row>
    <row r="101" spans="1:38" x14ac:dyDescent="0.25">
      <c r="A101" s="1" t="s">
        <v>477</v>
      </c>
      <c r="B101" s="1" t="s">
        <v>478</v>
      </c>
      <c r="C101" s="66">
        <v>5077</v>
      </c>
      <c r="D101" s="67" t="s">
        <v>1162</v>
      </c>
      <c r="E101" t="s">
        <v>3089</v>
      </c>
      <c r="F101" s="301">
        <v>116489.01</v>
      </c>
      <c r="G101" s="301">
        <v>0</v>
      </c>
      <c r="H101" s="301">
        <v>68202.929999999993</v>
      </c>
      <c r="I101">
        <v>35212.9</v>
      </c>
      <c r="J101">
        <v>-71956.86</v>
      </c>
      <c r="N101" s="301">
        <v>1923</v>
      </c>
      <c r="Q101">
        <v>-2102031.17</v>
      </c>
      <c r="R101">
        <v>2266060.31</v>
      </c>
      <c r="T101" s="301">
        <v>571036.9</v>
      </c>
      <c r="U101" s="301">
        <v>53680</v>
      </c>
      <c r="V101" s="301">
        <v>7.28</v>
      </c>
      <c r="X101" s="301">
        <v>775560</v>
      </c>
      <c r="Y101" s="301">
        <v>12000</v>
      </c>
      <c r="Z101">
        <v>998584</v>
      </c>
      <c r="AC101">
        <v>306388.96000000002</v>
      </c>
      <c r="AD101">
        <v>26627.88</v>
      </c>
      <c r="AG101" s="76">
        <f t="shared" si="13"/>
        <v>184691.94</v>
      </c>
      <c r="AH101" s="31">
        <f t="shared" si="14"/>
        <v>1923</v>
      </c>
      <c r="AI101" s="21">
        <f t="shared" si="15"/>
        <v>182768.94</v>
      </c>
      <c r="AJ101" s="15">
        <f t="shared" si="16"/>
        <v>1412284.1800000002</v>
      </c>
      <c r="AK101" s="16">
        <f t="shared" si="11"/>
        <v>1331600.8399999999</v>
      </c>
      <c r="AL101" s="26">
        <f t="shared" si="12"/>
        <v>80683.340000000317</v>
      </c>
    </row>
    <row r="102" spans="1:38" x14ac:dyDescent="0.25">
      <c r="A102" s="1" t="s">
        <v>477</v>
      </c>
      <c r="B102" s="1" t="s">
        <v>478</v>
      </c>
      <c r="C102" s="66">
        <v>3046</v>
      </c>
      <c r="D102" s="67" t="s">
        <v>1163</v>
      </c>
      <c r="E102" t="s">
        <v>3090</v>
      </c>
      <c r="F102" s="301">
        <v>105907.93</v>
      </c>
      <c r="G102" s="301">
        <v>0</v>
      </c>
      <c r="H102" s="301">
        <v>23515.79</v>
      </c>
      <c r="I102">
        <v>4</v>
      </c>
      <c r="J102">
        <v>3506.18</v>
      </c>
      <c r="Q102">
        <v>-692972.73</v>
      </c>
      <c r="R102">
        <v>803987.63</v>
      </c>
      <c r="T102" s="301">
        <v>423376.25</v>
      </c>
      <c r="U102" s="301">
        <v>29200</v>
      </c>
      <c r="X102" s="301">
        <v>402720</v>
      </c>
      <c r="Y102" s="301">
        <v>6000</v>
      </c>
      <c r="Z102">
        <v>565752</v>
      </c>
      <c r="AC102">
        <v>206319.64</v>
      </c>
      <c r="AD102">
        <v>555.55999999999995</v>
      </c>
      <c r="AG102" s="76">
        <f t="shared" si="13"/>
        <v>129423.72</v>
      </c>
      <c r="AH102" s="31">
        <f t="shared" si="14"/>
        <v>0</v>
      </c>
      <c r="AI102" s="21">
        <f t="shared" si="15"/>
        <v>129423.72</v>
      </c>
      <c r="AJ102" s="15">
        <f t="shared" si="16"/>
        <v>861296.25</v>
      </c>
      <c r="AK102" s="16">
        <f t="shared" si="11"/>
        <v>772627.20000000007</v>
      </c>
      <c r="AL102" s="26">
        <f t="shared" si="12"/>
        <v>88669.04999999993</v>
      </c>
    </row>
    <row r="103" spans="1:38" x14ac:dyDescent="0.25">
      <c r="A103" s="1" t="s">
        <v>477</v>
      </c>
      <c r="B103" s="1" t="s">
        <v>478</v>
      </c>
      <c r="C103" s="66">
        <v>3486</v>
      </c>
      <c r="D103" s="67" t="s">
        <v>1164</v>
      </c>
      <c r="E103" t="s">
        <v>3091</v>
      </c>
      <c r="F103" s="301">
        <v>436257.79</v>
      </c>
      <c r="G103" s="301">
        <v>0</v>
      </c>
      <c r="H103" s="301">
        <v>32673.13</v>
      </c>
      <c r="I103">
        <v>56108</v>
      </c>
      <c r="J103">
        <v>2424.16</v>
      </c>
      <c r="Q103">
        <v>-2440959.6</v>
      </c>
      <c r="R103">
        <v>2982456.62</v>
      </c>
      <c r="T103" s="301">
        <v>461149.93</v>
      </c>
      <c r="U103" s="301">
        <v>30000</v>
      </c>
      <c r="X103" s="301">
        <v>666360</v>
      </c>
      <c r="Y103" s="301">
        <v>14000</v>
      </c>
      <c r="Z103">
        <v>853195</v>
      </c>
      <c r="AC103">
        <v>233572.03</v>
      </c>
      <c r="AD103">
        <v>6226.84</v>
      </c>
      <c r="AG103" s="76">
        <f t="shared" si="13"/>
        <v>468930.92</v>
      </c>
      <c r="AH103" s="31">
        <f t="shared" si="14"/>
        <v>0</v>
      </c>
      <c r="AI103" s="21">
        <f t="shared" si="15"/>
        <v>468930.92</v>
      </c>
      <c r="AJ103" s="15">
        <f t="shared" si="16"/>
        <v>1171509.93</v>
      </c>
      <c r="AK103" s="16">
        <f t="shared" si="11"/>
        <v>1092993.8700000001</v>
      </c>
      <c r="AL103" s="26">
        <f t="shared" si="12"/>
        <v>78516.059999999823</v>
      </c>
    </row>
    <row r="104" spans="1:38" x14ac:dyDescent="0.25">
      <c r="A104" s="1" t="s">
        <v>477</v>
      </c>
      <c r="B104" s="1" t="s">
        <v>478</v>
      </c>
      <c r="C104" s="66">
        <v>4158</v>
      </c>
      <c r="D104" s="67" t="s">
        <v>1165</v>
      </c>
      <c r="E104" t="s">
        <v>3092</v>
      </c>
      <c r="F104" s="301">
        <v>65391.5</v>
      </c>
      <c r="G104" s="301">
        <v>0</v>
      </c>
      <c r="H104" s="301">
        <v>28716.47</v>
      </c>
      <c r="I104">
        <v>5</v>
      </c>
      <c r="J104">
        <v>190121.02</v>
      </c>
      <c r="N104" s="301">
        <v>141.16999999999999</v>
      </c>
      <c r="Q104">
        <v>-1736504.39</v>
      </c>
      <c r="R104">
        <v>2096504</v>
      </c>
      <c r="T104" s="301">
        <v>426892.67</v>
      </c>
      <c r="U104" s="301">
        <v>38880</v>
      </c>
      <c r="X104" s="301">
        <v>666300</v>
      </c>
      <c r="Y104" s="301">
        <v>10500</v>
      </c>
      <c r="Z104">
        <v>849356</v>
      </c>
      <c r="AC104">
        <v>282164.64</v>
      </c>
      <c r="AD104">
        <v>13446.32</v>
      </c>
      <c r="AG104" s="76">
        <f t="shared" si="13"/>
        <v>94107.97</v>
      </c>
      <c r="AH104" s="31">
        <f t="shared" si="14"/>
        <v>141.16999999999999</v>
      </c>
      <c r="AI104" s="21">
        <f t="shared" si="15"/>
        <v>93966.8</v>
      </c>
      <c r="AJ104" s="15">
        <f t="shared" si="16"/>
        <v>1142572.67</v>
      </c>
      <c r="AK104" s="16">
        <f t="shared" si="11"/>
        <v>1144966.9600000002</v>
      </c>
      <c r="AL104" s="26">
        <f t="shared" si="12"/>
        <v>-2394.2900000002701</v>
      </c>
    </row>
    <row r="105" spans="1:38" x14ac:dyDescent="0.25">
      <c r="A105" s="1" t="s">
        <v>477</v>
      </c>
      <c r="B105" s="1" t="s">
        <v>478</v>
      </c>
      <c r="C105" s="66">
        <v>4935</v>
      </c>
      <c r="D105" s="67" t="s">
        <v>1166</v>
      </c>
      <c r="E105" t="s">
        <v>3093</v>
      </c>
      <c r="F105" s="301">
        <v>154240.48000000001</v>
      </c>
      <c r="G105" s="301">
        <v>0</v>
      </c>
      <c r="H105" s="301">
        <v>57077.03</v>
      </c>
      <c r="I105">
        <v>213319.97</v>
      </c>
      <c r="J105">
        <v>109109.48</v>
      </c>
      <c r="N105" s="301">
        <v>101948.22</v>
      </c>
      <c r="Q105">
        <v>-3937947.74</v>
      </c>
      <c r="R105">
        <v>4349913</v>
      </c>
      <c r="T105" s="301">
        <v>712738.4</v>
      </c>
      <c r="V105" s="301">
        <v>31.75</v>
      </c>
      <c r="X105" s="301">
        <v>728120</v>
      </c>
      <c r="Y105" s="301">
        <v>107014</v>
      </c>
      <c r="Z105">
        <v>979926</v>
      </c>
      <c r="AA105">
        <v>1500</v>
      </c>
      <c r="AC105">
        <v>393844.01</v>
      </c>
      <c r="AD105">
        <v>53538.16</v>
      </c>
      <c r="AG105" s="76">
        <f t="shared" si="13"/>
        <v>211317.51</v>
      </c>
      <c r="AH105" s="31">
        <f t="shared" si="14"/>
        <v>101948.22</v>
      </c>
      <c r="AI105" s="21">
        <f t="shared" si="15"/>
        <v>109369.29000000001</v>
      </c>
      <c r="AJ105" s="15">
        <f t="shared" si="16"/>
        <v>1547904.15</v>
      </c>
      <c r="AK105" s="16">
        <f t="shared" si="11"/>
        <v>1428808.17</v>
      </c>
      <c r="AL105" s="26">
        <f t="shared" si="12"/>
        <v>119095.97999999998</v>
      </c>
    </row>
    <row r="106" spans="1:38" x14ac:dyDescent="0.25">
      <c r="A106" s="1" t="s">
        <v>477</v>
      </c>
      <c r="B106" s="1" t="s">
        <v>478</v>
      </c>
      <c r="C106" s="66">
        <v>4567</v>
      </c>
      <c r="D106" s="67" t="s">
        <v>1167</v>
      </c>
      <c r="E106" t="s">
        <v>3094</v>
      </c>
      <c r="F106" s="301">
        <v>384233.14</v>
      </c>
      <c r="G106" s="301">
        <v>0</v>
      </c>
      <c r="H106" s="301">
        <v>84306.12</v>
      </c>
      <c r="I106">
        <v>193064.13</v>
      </c>
      <c r="J106">
        <v>4029.94</v>
      </c>
      <c r="Q106">
        <v>-758552.19</v>
      </c>
      <c r="R106">
        <v>1350408.04</v>
      </c>
      <c r="T106" s="301">
        <v>507836.1</v>
      </c>
      <c r="U106" s="301">
        <v>156840</v>
      </c>
      <c r="V106" s="301">
        <v>27.3</v>
      </c>
      <c r="X106" s="301">
        <v>709280</v>
      </c>
      <c r="Y106" s="301">
        <v>12000</v>
      </c>
      <c r="Z106">
        <v>925917</v>
      </c>
      <c r="AC106">
        <v>279103.92</v>
      </c>
      <c r="AD106">
        <v>9010</v>
      </c>
      <c r="AG106" s="76">
        <f t="shared" si="13"/>
        <v>468539.26</v>
      </c>
      <c r="AH106" s="31">
        <f t="shared" si="14"/>
        <v>0</v>
      </c>
      <c r="AI106" s="21">
        <f t="shared" si="15"/>
        <v>468539.26</v>
      </c>
      <c r="AJ106" s="15">
        <f t="shared" si="16"/>
        <v>1385983.4</v>
      </c>
      <c r="AK106" s="16">
        <f t="shared" si="11"/>
        <v>1214030.92</v>
      </c>
      <c r="AL106" s="26">
        <f t="shared" si="12"/>
        <v>171952.47999999998</v>
      </c>
    </row>
    <row r="107" spans="1:38" x14ac:dyDescent="0.25">
      <c r="A107" s="1" t="s">
        <v>477</v>
      </c>
      <c r="B107" s="1" t="s">
        <v>478</v>
      </c>
      <c r="C107" s="66">
        <v>2903</v>
      </c>
      <c r="D107" s="67" t="s">
        <v>1168</v>
      </c>
      <c r="E107" t="s">
        <v>3177</v>
      </c>
      <c r="F107" s="301">
        <v>204344.28</v>
      </c>
      <c r="G107" s="301">
        <v>0</v>
      </c>
      <c r="H107" s="301">
        <v>30317.67</v>
      </c>
      <c r="I107">
        <v>1777.43</v>
      </c>
      <c r="J107">
        <v>18126.34</v>
      </c>
      <c r="N107" s="301">
        <v>323.2</v>
      </c>
      <c r="Q107">
        <v>-2080594.44</v>
      </c>
      <c r="R107">
        <v>2389700.83</v>
      </c>
      <c r="T107" s="301">
        <v>472420.37</v>
      </c>
      <c r="X107" s="301">
        <v>581520</v>
      </c>
      <c r="Y107" s="301">
        <v>6000</v>
      </c>
      <c r="Z107">
        <v>808168</v>
      </c>
      <c r="AC107">
        <v>186816.32</v>
      </c>
      <c r="AD107">
        <v>36869.919999999998</v>
      </c>
      <c r="AG107" s="76">
        <f t="shared" si="13"/>
        <v>234661.95</v>
      </c>
      <c r="AH107" s="31">
        <f t="shared" si="14"/>
        <v>323.2</v>
      </c>
      <c r="AI107" s="21">
        <f t="shared" si="15"/>
        <v>234338.75</v>
      </c>
      <c r="AJ107" s="15">
        <f t="shared" si="16"/>
        <v>1059940.3700000001</v>
      </c>
      <c r="AK107" s="16">
        <f t="shared" si="11"/>
        <v>1031854.2400000001</v>
      </c>
      <c r="AL107" s="26">
        <f t="shared" si="12"/>
        <v>28086.130000000005</v>
      </c>
    </row>
    <row r="108" spans="1:38" x14ac:dyDescent="0.25">
      <c r="A108" s="1" t="s">
        <v>477</v>
      </c>
      <c r="B108" s="1" t="s">
        <v>478</v>
      </c>
      <c r="C108" s="66">
        <v>3112</v>
      </c>
      <c r="D108" s="67" t="s">
        <v>1169</v>
      </c>
      <c r="E108" t="s">
        <v>3178</v>
      </c>
      <c r="F108" s="301">
        <v>267357.68</v>
      </c>
      <c r="G108" s="301">
        <v>0</v>
      </c>
      <c r="H108" s="301">
        <v>21213</v>
      </c>
      <c r="I108">
        <v>104758.02</v>
      </c>
      <c r="J108">
        <v>1025</v>
      </c>
      <c r="Q108">
        <v>-4985665.6399999997</v>
      </c>
      <c r="R108">
        <v>5385590.1100000003</v>
      </c>
      <c r="T108" s="301">
        <v>373060.25</v>
      </c>
      <c r="U108" s="301">
        <v>37640</v>
      </c>
      <c r="X108" s="301">
        <v>412880</v>
      </c>
      <c r="Y108" s="301">
        <v>8000</v>
      </c>
      <c r="Z108">
        <v>574100</v>
      </c>
      <c r="AC108">
        <v>187304.42</v>
      </c>
      <c r="AD108">
        <v>9796.6</v>
      </c>
      <c r="AG108" s="76">
        <f t="shared" si="13"/>
        <v>288570.68</v>
      </c>
      <c r="AH108" s="31">
        <f t="shared" si="14"/>
        <v>0</v>
      </c>
      <c r="AI108" s="21">
        <f t="shared" si="15"/>
        <v>288570.68</v>
      </c>
      <c r="AJ108" s="15">
        <f t="shared" si="16"/>
        <v>831580.25</v>
      </c>
      <c r="AK108" s="16">
        <f t="shared" si="11"/>
        <v>771201.02</v>
      </c>
      <c r="AL108" s="26">
        <f t="shared" si="12"/>
        <v>60379.229999999981</v>
      </c>
    </row>
    <row r="109" spans="1:38" x14ac:dyDescent="0.25">
      <c r="A109" s="1" t="s">
        <v>481</v>
      </c>
      <c r="B109" s="1" t="s">
        <v>482</v>
      </c>
      <c r="C109" s="66">
        <v>2783</v>
      </c>
      <c r="D109" s="67" t="s">
        <v>1170</v>
      </c>
      <c r="E109" t="s">
        <v>3095</v>
      </c>
      <c r="F109" s="301">
        <v>593355.88</v>
      </c>
      <c r="G109" s="301">
        <v>0</v>
      </c>
      <c r="H109" s="301">
        <v>73710.36</v>
      </c>
      <c r="I109">
        <v>142209.15</v>
      </c>
      <c r="J109">
        <v>3277.06</v>
      </c>
      <c r="N109" s="301">
        <v>132</v>
      </c>
      <c r="Q109">
        <v>-1275633.1000000001</v>
      </c>
      <c r="R109">
        <v>1851650.31</v>
      </c>
      <c r="T109" s="301">
        <v>736741.1</v>
      </c>
      <c r="X109" s="301">
        <v>396460</v>
      </c>
      <c r="Y109" s="301">
        <v>13150</v>
      </c>
      <c r="Z109">
        <v>555505</v>
      </c>
      <c r="AC109">
        <v>157671.85999999999</v>
      </c>
      <c r="AD109">
        <v>12323.5</v>
      </c>
      <c r="AG109" s="76">
        <f t="shared" si="13"/>
        <v>667066.24</v>
      </c>
      <c r="AH109" s="31">
        <f t="shared" si="14"/>
        <v>132</v>
      </c>
      <c r="AI109" s="21">
        <f t="shared" si="15"/>
        <v>666934.24</v>
      </c>
      <c r="AJ109" s="15">
        <f t="shared" si="16"/>
        <v>1146351.1000000001</v>
      </c>
      <c r="AK109" s="16">
        <f t="shared" si="11"/>
        <v>725500.36</v>
      </c>
      <c r="AL109" s="26">
        <f t="shared" si="12"/>
        <v>420850.74000000011</v>
      </c>
    </row>
    <row r="110" spans="1:38" x14ac:dyDescent="0.25">
      <c r="A110" s="1" t="s">
        <v>481</v>
      </c>
      <c r="B110" s="1" t="s">
        <v>482</v>
      </c>
      <c r="C110" s="66">
        <v>3884</v>
      </c>
      <c r="D110" s="67" t="s">
        <v>1171</v>
      </c>
      <c r="E110" t="s">
        <v>3096</v>
      </c>
      <c r="F110" s="301">
        <v>860595.83</v>
      </c>
      <c r="G110" s="301">
        <v>0</v>
      </c>
      <c r="H110" s="301">
        <v>17044.650000000001</v>
      </c>
      <c r="I110">
        <v>469504.41</v>
      </c>
      <c r="J110">
        <v>605333.66</v>
      </c>
      <c r="N110" s="301">
        <v>0</v>
      </c>
      <c r="Q110">
        <v>88761.600000000006</v>
      </c>
      <c r="R110">
        <v>1448584.45</v>
      </c>
      <c r="T110" s="301">
        <v>1216226.6599999999</v>
      </c>
      <c r="X110" s="301">
        <v>813440</v>
      </c>
      <c r="Y110" s="301">
        <v>12000</v>
      </c>
      <c r="Z110">
        <v>981373</v>
      </c>
      <c r="AC110">
        <v>319111.99</v>
      </c>
      <c r="AD110">
        <v>112136.67</v>
      </c>
      <c r="AG110" s="76">
        <f t="shared" si="13"/>
        <v>877640.48</v>
      </c>
      <c r="AH110" s="31">
        <f t="shared" si="14"/>
        <v>0</v>
      </c>
      <c r="AI110" s="21">
        <f t="shared" si="15"/>
        <v>877640.48</v>
      </c>
      <c r="AJ110" s="15">
        <f t="shared" si="16"/>
        <v>2041666.66</v>
      </c>
      <c r="AK110" s="16">
        <f t="shared" si="11"/>
        <v>1412621.66</v>
      </c>
      <c r="AL110" s="26">
        <f t="shared" si="12"/>
        <v>629045</v>
      </c>
    </row>
    <row r="111" spans="1:38" x14ac:dyDescent="0.25">
      <c r="A111" s="1" t="s">
        <v>481</v>
      </c>
      <c r="B111" s="1" t="s">
        <v>482</v>
      </c>
      <c r="C111" s="66">
        <v>4358</v>
      </c>
      <c r="D111" s="67" t="s">
        <v>1172</v>
      </c>
      <c r="E111" t="s">
        <v>3097</v>
      </c>
      <c r="F111" s="301">
        <v>666319.30000000005</v>
      </c>
      <c r="H111" s="301">
        <v>35586.300000000003</v>
      </c>
      <c r="I111">
        <v>192910.14</v>
      </c>
      <c r="J111">
        <v>62150.11</v>
      </c>
      <c r="N111" s="301">
        <v>234</v>
      </c>
      <c r="Q111">
        <v>-1655768.67</v>
      </c>
      <c r="R111">
        <v>2294612.94</v>
      </c>
      <c r="T111" s="301">
        <v>1100065.71</v>
      </c>
      <c r="V111" s="301">
        <v>131.47</v>
      </c>
      <c r="X111" s="301">
        <v>615900</v>
      </c>
      <c r="Y111" s="301">
        <v>6000</v>
      </c>
      <c r="Z111">
        <v>821844</v>
      </c>
      <c r="AC111">
        <v>245816.72</v>
      </c>
      <c r="AD111">
        <v>55091.38</v>
      </c>
      <c r="AG111" s="76">
        <f t="shared" si="13"/>
        <v>701905.60000000009</v>
      </c>
      <c r="AH111" s="31">
        <f t="shared" si="14"/>
        <v>234</v>
      </c>
      <c r="AI111" s="21">
        <f t="shared" si="15"/>
        <v>701671.60000000009</v>
      </c>
      <c r="AJ111" s="15">
        <f t="shared" si="16"/>
        <v>1722097.18</v>
      </c>
      <c r="AK111" s="16">
        <f t="shared" si="11"/>
        <v>1122752.0999999999</v>
      </c>
      <c r="AL111" s="26">
        <f t="shared" si="12"/>
        <v>599345.08000000007</v>
      </c>
    </row>
    <row r="112" spans="1:38" x14ac:dyDescent="0.25">
      <c r="A112" s="1" t="s">
        <v>481</v>
      </c>
      <c r="B112" s="1" t="s">
        <v>482</v>
      </c>
      <c r="C112" s="66">
        <v>1985</v>
      </c>
      <c r="D112" s="67" t="s">
        <v>1173</v>
      </c>
      <c r="E112" t="s">
        <v>3098</v>
      </c>
      <c r="F112" s="301">
        <v>194771.86</v>
      </c>
      <c r="G112" s="301">
        <v>0</v>
      </c>
      <c r="H112" s="301">
        <v>31622.42</v>
      </c>
      <c r="I112">
        <v>18366.189999999999</v>
      </c>
      <c r="J112">
        <v>24331.75</v>
      </c>
      <c r="N112" s="301">
        <v>887.03</v>
      </c>
      <c r="Q112">
        <v>-1663487.46</v>
      </c>
      <c r="R112">
        <v>1767292.42</v>
      </c>
      <c r="T112" s="301">
        <v>565870.44999999995</v>
      </c>
      <c r="V112" s="301">
        <v>394.19</v>
      </c>
      <c r="X112" s="301">
        <v>761420</v>
      </c>
      <c r="Y112" s="301">
        <v>10400</v>
      </c>
      <c r="Z112">
        <v>879128</v>
      </c>
      <c r="AC112">
        <v>176020.82</v>
      </c>
      <c r="AD112">
        <v>9860.59</v>
      </c>
      <c r="AG112" s="76">
        <f t="shared" si="13"/>
        <v>226394.27999999997</v>
      </c>
      <c r="AH112" s="31">
        <f t="shared" si="14"/>
        <v>887.03</v>
      </c>
      <c r="AI112" s="21">
        <f t="shared" si="15"/>
        <v>225507.24999999997</v>
      </c>
      <c r="AJ112" s="15">
        <f t="shared" si="16"/>
        <v>1338084.6399999999</v>
      </c>
      <c r="AK112" s="16">
        <f t="shared" si="11"/>
        <v>1065009.4100000001</v>
      </c>
      <c r="AL112" s="26">
        <f t="shared" si="12"/>
        <v>273075.22999999975</v>
      </c>
    </row>
    <row r="113" spans="1:38" x14ac:dyDescent="0.25">
      <c r="A113" s="1" t="s">
        <v>481</v>
      </c>
      <c r="B113" s="1" t="s">
        <v>482</v>
      </c>
      <c r="C113" s="66">
        <v>4265</v>
      </c>
      <c r="D113" s="67" t="s">
        <v>1174</v>
      </c>
      <c r="E113" t="s">
        <v>3099</v>
      </c>
      <c r="F113" s="301">
        <v>916534.28</v>
      </c>
      <c r="G113" s="301">
        <v>0</v>
      </c>
      <c r="H113" s="301">
        <v>34131.660000000003</v>
      </c>
      <c r="I113">
        <v>533832.01</v>
      </c>
      <c r="J113">
        <v>55422.81</v>
      </c>
      <c r="N113" s="301">
        <v>0</v>
      </c>
      <c r="Q113">
        <v>-976750.96</v>
      </c>
      <c r="R113">
        <v>1775492.61</v>
      </c>
      <c r="T113" s="301">
        <v>1587359.75</v>
      </c>
      <c r="X113" s="301">
        <v>728260</v>
      </c>
      <c r="Y113" s="301">
        <v>14850</v>
      </c>
      <c r="Z113">
        <v>962436</v>
      </c>
      <c r="AC113">
        <v>298900.03999999998</v>
      </c>
      <c r="AD113">
        <v>51629.599999999999</v>
      </c>
      <c r="AG113" s="76">
        <f t="shared" si="13"/>
        <v>950665.94000000006</v>
      </c>
      <c r="AH113" s="31">
        <f t="shared" si="14"/>
        <v>0</v>
      </c>
      <c r="AI113" s="21">
        <f t="shared" si="15"/>
        <v>950665.94000000006</v>
      </c>
      <c r="AJ113" s="15">
        <f t="shared" si="16"/>
        <v>2330469.75</v>
      </c>
      <c r="AK113" s="16">
        <f t="shared" si="11"/>
        <v>1312965.6400000001</v>
      </c>
      <c r="AL113" s="26">
        <f t="shared" si="12"/>
        <v>1017504.1099999999</v>
      </c>
    </row>
    <row r="114" spans="1:38" x14ac:dyDescent="0.25">
      <c r="A114" s="1" t="s">
        <v>481</v>
      </c>
      <c r="B114" s="1" t="s">
        <v>482</v>
      </c>
      <c r="C114" s="66">
        <v>2947</v>
      </c>
      <c r="D114" s="67" t="s">
        <v>1175</v>
      </c>
      <c r="E114" t="s">
        <v>3179</v>
      </c>
      <c r="F114" s="301">
        <v>896261.23</v>
      </c>
      <c r="G114" s="301">
        <v>19200</v>
      </c>
      <c r="H114" s="301">
        <v>29027.78</v>
      </c>
      <c r="I114">
        <v>149716.23000000001</v>
      </c>
      <c r="J114">
        <v>39159.67</v>
      </c>
      <c r="N114" s="301">
        <v>-2572</v>
      </c>
      <c r="Q114">
        <v>-1796129.5</v>
      </c>
      <c r="R114">
        <v>2441491.2400000002</v>
      </c>
      <c r="T114" s="301">
        <v>1019820.07</v>
      </c>
      <c r="X114" s="301">
        <v>587120</v>
      </c>
      <c r="Y114" s="301">
        <v>6000</v>
      </c>
      <c r="Z114">
        <v>698417</v>
      </c>
      <c r="AC114">
        <v>251700.6</v>
      </c>
      <c r="AD114">
        <v>16659.8</v>
      </c>
      <c r="AG114" s="76">
        <f t="shared" si="13"/>
        <v>944489.01</v>
      </c>
      <c r="AH114" s="31">
        <f t="shared" si="14"/>
        <v>-2572</v>
      </c>
      <c r="AI114" s="21">
        <f t="shared" si="15"/>
        <v>947061.01</v>
      </c>
      <c r="AJ114" s="15">
        <f t="shared" si="16"/>
        <v>1612940.0699999998</v>
      </c>
      <c r="AK114" s="16">
        <f t="shared" si="11"/>
        <v>966777.4</v>
      </c>
      <c r="AL114" s="26">
        <f t="shared" si="12"/>
        <v>646162.66999999981</v>
      </c>
    </row>
    <row r="115" spans="1:38" x14ac:dyDescent="0.25">
      <c r="A115" s="1" t="s">
        <v>485</v>
      </c>
      <c r="B115" s="1" t="s">
        <v>486</v>
      </c>
      <c r="C115" s="66">
        <v>4403</v>
      </c>
      <c r="D115" s="67" t="s">
        <v>1176</v>
      </c>
      <c r="E115" t="s">
        <v>3100</v>
      </c>
      <c r="F115" s="301">
        <v>923543.06</v>
      </c>
      <c r="G115" s="301">
        <v>0</v>
      </c>
      <c r="H115" s="301">
        <v>27174.47</v>
      </c>
      <c r="I115">
        <v>72339.33</v>
      </c>
      <c r="J115">
        <v>167300.20000000001</v>
      </c>
      <c r="N115" s="301">
        <v>400</v>
      </c>
      <c r="Q115">
        <v>-832113.24</v>
      </c>
      <c r="R115">
        <v>1753510.53</v>
      </c>
      <c r="T115" s="301">
        <v>867121.36</v>
      </c>
      <c r="U115" s="301">
        <v>102000</v>
      </c>
      <c r="X115" s="301">
        <v>936140</v>
      </c>
      <c r="Z115">
        <v>1240531</v>
      </c>
      <c r="AC115">
        <v>234037.12</v>
      </c>
      <c r="AD115">
        <v>23788.47</v>
      </c>
      <c r="AG115" s="76">
        <f t="shared" si="13"/>
        <v>950717.53</v>
      </c>
      <c r="AH115" s="31">
        <f t="shared" si="14"/>
        <v>400</v>
      </c>
      <c r="AI115" s="21">
        <f t="shared" si="15"/>
        <v>950317.53</v>
      </c>
      <c r="AJ115" s="15">
        <f t="shared" si="16"/>
        <v>1905261.3599999999</v>
      </c>
      <c r="AK115" s="16">
        <f t="shared" si="11"/>
        <v>1498356.59</v>
      </c>
      <c r="AL115" s="26">
        <f t="shared" si="12"/>
        <v>406904.76999999979</v>
      </c>
    </row>
    <row r="116" spans="1:38" x14ac:dyDescent="0.25">
      <c r="A116" s="1" t="s">
        <v>485</v>
      </c>
      <c r="B116" s="1" t="s">
        <v>486</v>
      </c>
      <c r="C116" s="66">
        <v>5267</v>
      </c>
      <c r="D116" s="67" t="s">
        <v>1177</v>
      </c>
      <c r="E116" t="s">
        <v>3101</v>
      </c>
      <c r="F116" s="301">
        <v>1105717.55</v>
      </c>
      <c r="G116" s="301">
        <v>0</v>
      </c>
      <c r="H116" s="301">
        <v>41139.82</v>
      </c>
      <c r="I116">
        <v>116149.11</v>
      </c>
      <c r="J116">
        <v>51057.88</v>
      </c>
      <c r="N116" s="301">
        <v>0</v>
      </c>
      <c r="Q116">
        <v>-1434065.21</v>
      </c>
      <c r="R116">
        <v>2570940.36</v>
      </c>
      <c r="S116" s="301">
        <v>9.26</v>
      </c>
      <c r="T116" s="301">
        <v>1156318.81</v>
      </c>
      <c r="X116" s="301">
        <v>639980</v>
      </c>
      <c r="Z116">
        <v>1099014</v>
      </c>
      <c r="AC116">
        <v>369043.47</v>
      </c>
      <c r="AD116">
        <v>18920.89</v>
      </c>
      <c r="AG116" s="76">
        <f t="shared" si="13"/>
        <v>1146857.3700000001</v>
      </c>
      <c r="AH116" s="31">
        <f t="shared" si="14"/>
        <v>0</v>
      </c>
      <c r="AI116" s="21">
        <f t="shared" si="15"/>
        <v>1146857.3700000001</v>
      </c>
      <c r="AJ116" s="15">
        <f t="shared" si="16"/>
        <v>1796308.07</v>
      </c>
      <c r="AK116" s="16">
        <f t="shared" si="11"/>
        <v>1486978.3599999999</v>
      </c>
      <c r="AL116" s="26">
        <f t="shared" si="12"/>
        <v>309329.7100000002</v>
      </c>
    </row>
    <row r="117" spans="1:38" x14ac:dyDescent="0.25">
      <c r="A117" s="1" t="s">
        <v>485</v>
      </c>
      <c r="B117" s="1" t="s">
        <v>486</v>
      </c>
      <c r="C117" s="66">
        <v>5254</v>
      </c>
      <c r="D117" s="67" t="s">
        <v>1178</v>
      </c>
      <c r="E117" t="s">
        <v>3102</v>
      </c>
      <c r="F117" s="301">
        <v>1003289.06</v>
      </c>
      <c r="G117" s="301">
        <v>0</v>
      </c>
      <c r="H117" s="301">
        <v>62941.69</v>
      </c>
      <c r="I117">
        <v>921846.78</v>
      </c>
      <c r="J117">
        <v>178226.8</v>
      </c>
      <c r="N117" s="301">
        <v>300</v>
      </c>
      <c r="Q117">
        <v>-305956.89</v>
      </c>
      <c r="R117">
        <v>2193906.69</v>
      </c>
      <c r="T117" s="301">
        <v>1067968.25</v>
      </c>
      <c r="X117" s="301">
        <v>1062010</v>
      </c>
      <c r="Y117" s="301">
        <v>1000</v>
      </c>
      <c r="Z117">
        <v>1373096</v>
      </c>
      <c r="AB117">
        <v>960</v>
      </c>
      <c r="AC117">
        <v>246827.79</v>
      </c>
      <c r="AD117">
        <v>76602.429999999993</v>
      </c>
      <c r="AG117" s="76">
        <f t="shared" si="13"/>
        <v>1066230.75</v>
      </c>
      <c r="AH117" s="31">
        <f t="shared" si="14"/>
        <v>300</v>
      </c>
      <c r="AI117" s="21">
        <f t="shared" si="15"/>
        <v>1065930.75</v>
      </c>
      <c r="AJ117" s="15">
        <f t="shared" si="16"/>
        <v>2130978.25</v>
      </c>
      <c r="AK117" s="16">
        <f t="shared" si="11"/>
        <v>1697486.22</v>
      </c>
      <c r="AL117" s="26">
        <f t="shared" si="12"/>
        <v>433492.03</v>
      </c>
    </row>
    <row r="118" spans="1:38" x14ac:dyDescent="0.25">
      <c r="A118" s="1" t="s">
        <v>485</v>
      </c>
      <c r="B118" s="1" t="s">
        <v>486</v>
      </c>
      <c r="C118" s="66">
        <v>3104</v>
      </c>
      <c r="D118" s="67" t="s">
        <v>1179</v>
      </c>
      <c r="E118" t="s">
        <v>3103</v>
      </c>
      <c r="F118" s="301">
        <v>689863.43</v>
      </c>
      <c r="G118" s="301">
        <v>0</v>
      </c>
      <c r="H118" s="301">
        <v>51937.120000000003</v>
      </c>
      <c r="I118">
        <v>241049.3</v>
      </c>
      <c r="J118">
        <v>77875.350000000006</v>
      </c>
      <c r="N118" s="301">
        <v>424.08</v>
      </c>
      <c r="Q118">
        <v>-1285503.9099999999</v>
      </c>
      <c r="R118">
        <v>2140701.11</v>
      </c>
      <c r="T118" s="301">
        <v>601707.05000000005</v>
      </c>
      <c r="U118" s="301">
        <v>139000</v>
      </c>
      <c r="X118" s="301">
        <v>261380</v>
      </c>
      <c r="Z118">
        <v>413454.5</v>
      </c>
      <c r="AC118">
        <v>242634.37</v>
      </c>
      <c r="AD118">
        <v>48794.26</v>
      </c>
      <c r="AG118" s="76">
        <f t="shared" si="13"/>
        <v>741800.55</v>
      </c>
      <c r="AH118" s="31">
        <f t="shared" si="14"/>
        <v>424.08</v>
      </c>
      <c r="AI118" s="21">
        <f t="shared" si="15"/>
        <v>741376.47000000009</v>
      </c>
      <c r="AJ118" s="15">
        <f t="shared" si="16"/>
        <v>1002087.05</v>
      </c>
      <c r="AK118" s="16">
        <f t="shared" si="11"/>
        <v>704883.13</v>
      </c>
      <c r="AL118" s="26">
        <f t="shared" si="12"/>
        <v>297203.92000000004</v>
      </c>
    </row>
    <row r="119" spans="1:38" x14ac:dyDescent="0.25">
      <c r="A119" s="1" t="s">
        <v>485</v>
      </c>
      <c r="B119" s="1" t="s">
        <v>486</v>
      </c>
      <c r="C119" s="66">
        <v>5560</v>
      </c>
      <c r="D119" s="67" t="s">
        <v>1180</v>
      </c>
      <c r="E119" t="s">
        <v>3104</v>
      </c>
      <c r="F119" s="301">
        <v>1265764.42</v>
      </c>
      <c r="G119" s="301">
        <v>0</v>
      </c>
      <c r="H119" s="301">
        <v>16199.26</v>
      </c>
      <c r="I119">
        <v>152256.47</v>
      </c>
      <c r="J119">
        <v>149549.44</v>
      </c>
      <c r="N119" s="301">
        <v>0</v>
      </c>
      <c r="Q119">
        <v>-1768148.63</v>
      </c>
      <c r="R119">
        <v>2916966.34</v>
      </c>
      <c r="T119" s="301">
        <v>990839.86</v>
      </c>
      <c r="U119" s="301">
        <v>179910</v>
      </c>
      <c r="X119" s="301">
        <v>909330</v>
      </c>
      <c r="Z119">
        <v>1208065</v>
      </c>
      <c r="AC119">
        <v>197020.33</v>
      </c>
      <c r="AD119">
        <v>76792.649999999994</v>
      </c>
      <c r="AG119" s="76">
        <f t="shared" si="13"/>
        <v>1281963.68</v>
      </c>
      <c r="AH119" s="31">
        <f t="shared" si="14"/>
        <v>0</v>
      </c>
      <c r="AI119" s="21">
        <f t="shared" si="15"/>
        <v>1281963.68</v>
      </c>
      <c r="AJ119" s="15">
        <f t="shared" si="16"/>
        <v>2080079.8599999999</v>
      </c>
      <c r="AK119" s="16">
        <f t="shared" si="11"/>
        <v>1481877.98</v>
      </c>
      <c r="AL119" s="26">
        <f t="shared" si="12"/>
        <v>598201.87999999989</v>
      </c>
    </row>
    <row r="120" spans="1:38" x14ac:dyDescent="0.25">
      <c r="A120" s="1" t="s">
        <v>485</v>
      </c>
      <c r="B120" s="1" t="s">
        <v>486</v>
      </c>
      <c r="C120" s="66">
        <v>4224</v>
      </c>
      <c r="D120" s="67" t="s">
        <v>1181</v>
      </c>
      <c r="E120" t="s">
        <v>3105</v>
      </c>
      <c r="F120" s="301">
        <v>928215.19</v>
      </c>
      <c r="G120" s="301">
        <v>0</v>
      </c>
      <c r="H120" s="301">
        <v>25536.48</v>
      </c>
      <c r="I120">
        <v>2041071.82</v>
      </c>
      <c r="J120">
        <v>673042.02</v>
      </c>
      <c r="N120" s="301">
        <v>100</v>
      </c>
      <c r="Q120">
        <v>2343528.63</v>
      </c>
      <c r="R120">
        <v>1273796.02</v>
      </c>
      <c r="T120" s="301">
        <v>859388.38</v>
      </c>
      <c r="X120" s="301">
        <v>460040</v>
      </c>
      <c r="Z120">
        <v>740048</v>
      </c>
      <c r="AC120">
        <v>276450.39</v>
      </c>
      <c r="AD120">
        <v>117526.63</v>
      </c>
      <c r="AG120" s="76">
        <f t="shared" si="13"/>
        <v>953751.66999999993</v>
      </c>
      <c r="AH120" s="31">
        <f t="shared" si="14"/>
        <v>100</v>
      </c>
      <c r="AI120" s="21">
        <f t="shared" si="15"/>
        <v>953651.66999999993</v>
      </c>
      <c r="AJ120" s="15">
        <f t="shared" si="16"/>
        <v>1319428.3799999999</v>
      </c>
      <c r="AK120" s="16">
        <f t="shared" si="11"/>
        <v>1134025.02</v>
      </c>
      <c r="AL120" s="26">
        <f t="shared" si="12"/>
        <v>185403.35999999987</v>
      </c>
    </row>
    <row r="121" spans="1:38" x14ac:dyDescent="0.25">
      <c r="A121" s="1" t="s">
        <v>485</v>
      </c>
      <c r="B121" s="1" t="s">
        <v>486</v>
      </c>
      <c r="C121" s="66">
        <v>6946</v>
      </c>
      <c r="D121" s="67" t="s">
        <v>1182</v>
      </c>
      <c r="E121" t="s">
        <v>3106</v>
      </c>
      <c r="F121" s="301">
        <v>1245812.07</v>
      </c>
      <c r="G121" s="301">
        <v>0</v>
      </c>
      <c r="H121" s="301">
        <v>57494.83</v>
      </c>
      <c r="I121">
        <v>919315.28</v>
      </c>
      <c r="J121">
        <v>200602.69</v>
      </c>
      <c r="N121" s="301">
        <v>0</v>
      </c>
      <c r="Q121">
        <v>775983.4</v>
      </c>
      <c r="R121">
        <v>1503797.2</v>
      </c>
      <c r="T121" s="301">
        <v>1093454.01</v>
      </c>
      <c r="X121" s="301">
        <v>955860</v>
      </c>
      <c r="Z121">
        <v>1322721.74</v>
      </c>
      <c r="AC121">
        <v>328206.61</v>
      </c>
      <c r="AD121">
        <v>48291.39</v>
      </c>
      <c r="AG121" s="76">
        <f t="shared" si="13"/>
        <v>1303306.9000000001</v>
      </c>
      <c r="AH121" s="31">
        <f t="shared" si="14"/>
        <v>0</v>
      </c>
      <c r="AI121" s="21">
        <f t="shared" si="15"/>
        <v>1303306.9000000001</v>
      </c>
      <c r="AJ121" s="15">
        <f t="shared" si="16"/>
        <v>2049314.01</v>
      </c>
      <c r="AK121" s="16">
        <f t="shared" si="11"/>
        <v>1699219.74</v>
      </c>
      <c r="AL121" s="26">
        <f t="shared" si="12"/>
        <v>350094.27</v>
      </c>
    </row>
    <row r="122" spans="1:38" x14ac:dyDescent="0.25">
      <c r="A122" s="1" t="s">
        <v>485</v>
      </c>
      <c r="B122" s="1" t="s">
        <v>486</v>
      </c>
      <c r="C122" s="66">
        <v>4263</v>
      </c>
      <c r="D122" s="67" t="s">
        <v>1183</v>
      </c>
      <c r="E122" t="s">
        <v>3107</v>
      </c>
      <c r="F122" s="301">
        <v>1245594.52</v>
      </c>
      <c r="G122" s="301">
        <v>0</v>
      </c>
      <c r="H122" s="301">
        <v>32362.81</v>
      </c>
      <c r="I122">
        <v>359219.83</v>
      </c>
      <c r="J122">
        <v>90063.23</v>
      </c>
      <c r="N122" s="301">
        <v>0</v>
      </c>
      <c r="Q122">
        <v>-6917.49</v>
      </c>
      <c r="R122">
        <v>1567499.51</v>
      </c>
      <c r="T122" s="301">
        <v>793526</v>
      </c>
      <c r="X122" s="301">
        <v>777880</v>
      </c>
      <c r="Z122">
        <v>1041303</v>
      </c>
      <c r="AC122">
        <v>195865.14</v>
      </c>
      <c r="AD122">
        <v>31206.99</v>
      </c>
      <c r="AG122" s="76">
        <f t="shared" si="13"/>
        <v>1277957.33</v>
      </c>
      <c r="AH122" s="31">
        <f t="shared" si="14"/>
        <v>0</v>
      </c>
      <c r="AI122" s="21">
        <f t="shared" si="15"/>
        <v>1277957.33</v>
      </c>
      <c r="AJ122" s="15">
        <f t="shared" si="16"/>
        <v>1571406</v>
      </c>
      <c r="AK122" s="16">
        <f t="shared" si="11"/>
        <v>1268375.1300000001</v>
      </c>
      <c r="AL122" s="26">
        <f t="shared" si="12"/>
        <v>303030.86999999988</v>
      </c>
    </row>
    <row r="123" spans="1:38" x14ac:dyDescent="0.25">
      <c r="A123" s="1" t="s">
        <v>485</v>
      </c>
      <c r="B123" s="1" t="s">
        <v>486</v>
      </c>
      <c r="C123" s="66">
        <v>3035</v>
      </c>
      <c r="D123" s="67" t="s">
        <v>1184</v>
      </c>
      <c r="E123" t="s">
        <v>3183</v>
      </c>
      <c r="F123" s="301">
        <v>663780.67000000004</v>
      </c>
      <c r="G123" s="301">
        <v>0</v>
      </c>
      <c r="H123" s="301">
        <v>37705.56</v>
      </c>
      <c r="I123">
        <v>367917.39</v>
      </c>
      <c r="J123">
        <v>92538.9</v>
      </c>
      <c r="N123" s="301">
        <v>0</v>
      </c>
      <c r="Q123">
        <v>-1516399.29</v>
      </c>
      <c r="R123">
        <v>2486417.9700000002</v>
      </c>
      <c r="T123" s="301">
        <v>671484.4</v>
      </c>
      <c r="X123" s="301">
        <v>558220</v>
      </c>
      <c r="Z123">
        <v>770611</v>
      </c>
      <c r="AC123">
        <v>143919.14000000001</v>
      </c>
      <c r="AD123">
        <v>57537.42</v>
      </c>
      <c r="AG123" s="76">
        <f t="shared" si="13"/>
        <v>701486.23</v>
      </c>
      <c r="AH123" s="31">
        <f t="shared" si="14"/>
        <v>0</v>
      </c>
      <c r="AI123" s="21">
        <f t="shared" si="15"/>
        <v>701486.23</v>
      </c>
      <c r="AJ123" s="15">
        <f t="shared" si="16"/>
        <v>1229704.3999999999</v>
      </c>
      <c r="AK123" s="16">
        <f t="shared" si="11"/>
        <v>972067.56</v>
      </c>
      <c r="AL123" s="26">
        <f t="shared" si="12"/>
        <v>257636.83999999985</v>
      </c>
    </row>
    <row r="124" spans="1:38" x14ac:dyDescent="0.25">
      <c r="A124" s="1" t="s">
        <v>485</v>
      </c>
      <c r="B124" s="1" t="s">
        <v>486</v>
      </c>
      <c r="C124" s="66">
        <v>3444</v>
      </c>
      <c r="D124" s="67" t="s">
        <v>1185</v>
      </c>
      <c r="E124" t="s">
        <v>3184</v>
      </c>
      <c r="F124" s="301">
        <v>989226.41</v>
      </c>
      <c r="G124" s="301">
        <v>0</v>
      </c>
      <c r="H124" s="301">
        <v>34823.57</v>
      </c>
      <c r="I124">
        <v>174131.11</v>
      </c>
      <c r="J124">
        <v>513452.52</v>
      </c>
      <c r="N124" s="301">
        <v>0</v>
      </c>
      <c r="Q124">
        <v>-1086957.96</v>
      </c>
      <c r="R124">
        <v>2517902.33</v>
      </c>
      <c r="T124" s="301">
        <v>859749.12</v>
      </c>
      <c r="U124" s="301">
        <v>156000</v>
      </c>
      <c r="X124" s="301">
        <v>380040</v>
      </c>
      <c r="Z124">
        <v>637690</v>
      </c>
      <c r="AC124">
        <v>288860.09999999998</v>
      </c>
      <c r="AD124">
        <v>94724.78</v>
      </c>
      <c r="AG124" s="76">
        <f t="shared" si="13"/>
        <v>1024049.98</v>
      </c>
      <c r="AH124" s="31">
        <f t="shared" si="14"/>
        <v>0</v>
      </c>
      <c r="AI124" s="21">
        <f t="shared" si="15"/>
        <v>1024049.98</v>
      </c>
      <c r="AJ124" s="15">
        <f t="shared" si="16"/>
        <v>1395789.12</v>
      </c>
      <c r="AK124" s="16">
        <f t="shared" si="11"/>
        <v>1021274.88</v>
      </c>
      <c r="AL124" s="26">
        <f t="shared" si="12"/>
        <v>374514.24000000011</v>
      </c>
    </row>
    <row r="125" spans="1:38" x14ac:dyDescent="0.25">
      <c r="A125" s="1" t="s">
        <v>489</v>
      </c>
      <c r="B125" s="1" t="s">
        <v>490</v>
      </c>
      <c r="C125" s="66">
        <v>2224</v>
      </c>
      <c r="D125" s="67" t="s">
        <v>1186</v>
      </c>
      <c r="E125" t="s">
        <v>3108</v>
      </c>
      <c r="F125" s="301">
        <v>535718.98</v>
      </c>
      <c r="G125" s="301">
        <v>0</v>
      </c>
      <c r="H125" s="301">
        <v>40025.660000000003</v>
      </c>
      <c r="I125">
        <v>11772</v>
      </c>
      <c r="J125">
        <v>53793</v>
      </c>
      <c r="N125" s="301">
        <v>28.04</v>
      </c>
      <c r="Q125">
        <v>-1392520.58</v>
      </c>
      <c r="R125">
        <v>2171633.4300000002</v>
      </c>
      <c r="T125" s="301">
        <v>553846.73</v>
      </c>
      <c r="U125" s="301">
        <v>19300</v>
      </c>
      <c r="V125" s="301">
        <v>15.86</v>
      </c>
      <c r="X125" s="301">
        <v>572734.9</v>
      </c>
      <c r="Z125">
        <v>765016.9</v>
      </c>
      <c r="AC125">
        <v>413013.58</v>
      </c>
      <c r="AD125">
        <v>9085.76</v>
      </c>
      <c r="AG125" s="76">
        <f t="shared" si="13"/>
        <v>575744.64</v>
      </c>
      <c r="AH125" s="31">
        <f t="shared" si="14"/>
        <v>28.04</v>
      </c>
      <c r="AI125" s="21">
        <f t="shared" si="15"/>
        <v>575716.6</v>
      </c>
      <c r="AJ125" s="15">
        <f t="shared" si="16"/>
        <v>1145897.49</v>
      </c>
      <c r="AK125" s="16">
        <f t="shared" si="11"/>
        <v>1187116.24</v>
      </c>
      <c r="AL125" s="26">
        <f t="shared" si="12"/>
        <v>-41218.75</v>
      </c>
    </row>
    <row r="126" spans="1:38" x14ac:dyDescent="0.25">
      <c r="A126" s="1" t="s">
        <v>489</v>
      </c>
      <c r="B126" s="1" t="s">
        <v>490</v>
      </c>
      <c r="C126" s="66">
        <v>6948</v>
      </c>
      <c r="D126" s="67" t="s">
        <v>1187</v>
      </c>
      <c r="E126" t="s">
        <v>3109</v>
      </c>
      <c r="F126" s="301">
        <v>513998.95</v>
      </c>
      <c r="G126" s="301">
        <v>0</v>
      </c>
      <c r="H126" s="301">
        <v>157225.89000000001</v>
      </c>
      <c r="I126">
        <v>8</v>
      </c>
      <c r="J126">
        <v>167578.69</v>
      </c>
      <c r="N126" s="301">
        <v>899</v>
      </c>
      <c r="Q126">
        <v>-1537870.25</v>
      </c>
      <c r="R126">
        <v>1977387.82</v>
      </c>
      <c r="T126" s="301">
        <v>1131618.67</v>
      </c>
      <c r="U126" s="301">
        <v>30000</v>
      </c>
      <c r="V126" s="301">
        <v>30.57</v>
      </c>
      <c r="X126" s="301">
        <v>1290837</v>
      </c>
      <c r="Z126">
        <v>1523475</v>
      </c>
      <c r="AC126">
        <v>323530.74</v>
      </c>
      <c r="AD126">
        <v>28135.54</v>
      </c>
      <c r="AG126" s="76">
        <f t="shared" si="13"/>
        <v>671224.84000000008</v>
      </c>
      <c r="AH126" s="31">
        <f t="shared" si="14"/>
        <v>899</v>
      </c>
      <c r="AI126" s="21">
        <f t="shared" si="15"/>
        <v>670325.84000000008</v>
      </c>
      <c r="AJ126" s="15">
        <f t="shared" si="16"/>
        <v>2452486.2400000002</v>
      </c>
      <c r="AK126" s="16">
        <f t="shared" si="11"/>
        <v>1875141.28</v>
      </c>
      <c r="AL126" s="26">
        <f t="shared" si="12"/>
        <v>577344.9600000002</v>
      </c>
    </row>
    <row r="127" spans="1:38" x14ac:dyDescent="0.25">
      <c r="A127" s="1" t="s">
        <v>489</v>
      </c>
      <c r="B127" s="1" t="s">
        <v>490</v>
      </c>
      <c r="C127" s="66">
        <v>2265</v>
      </c>
      <c r="D127" s="67" t="s">
        <v>1188</v>
      </c>
      <c r="E127" t="s">
        <v>3110</v>
      </c>
      <c r="F127" s="301">
        <v>379993.43</v>
      </c>
      <c r="G127" s="301">
        <v>0</v>
      </c>
      <c r="H127" s="301">
        <v>33787.879999999997</v>
      </c>
      <c r="I127">
        <v>112277.06</v>
      </c>
      <c r="J127">
        <v>87613.99</v>
      </c>
      <c r="N127" s="301">
        <v>0</v>
      </c>
      <c r="Q127">
        <v>-1415371.96</v>
      </c>
      <c r="R127">
        <v>1774116.27</v>
      </c>
      <c r="T127" s="301">
        <v>519144.03</v>
      </c>
      <c r="V127" s="301">
        <v>1.1399999999999999</v>
      </c>
      <c r="X127" s="301">
        <v>537450</v>
      </c>
      <c r="Z127">
        <v>668085</v>
      </c>
      <c r="AC127">
        <v>79231.83</v>
      </c>
      <c r="AD127">
        <v>16807.79</v>
      </c>
      <c r="AG127" s="76">
        <f t="shared" si="13"/>
        <v>413781.31</v>
      </c>
      <c r="AH127" s="31">
        <f t="shared" si="14"/>
        <v>0</v>
      </c>
      <c r="AI127" s="21">
        <f t="shared" si="15"/>
        <v>413781.31</v>
      </c>
      <c r="AJ127" s="15">
        <f t="shared" si="16"/>
        <v>1056595.17</v>
      </c>
      <c r="AK127" s="16">
        <f t="shared" si="11"/>
        <v>764124.62</v>
      </c>
      <c r="AL127" s="26">
        <f t="shared" si="12"/>
        <v>292470.54999999993</v>
      </c>
    </row>
    <row r="128" spans="1:38" x14ac:dyDescent="0.25">
      <c r="A128" s="1" t="s">
        <v>489</v>
      </c>
      <c r="B128" s="1" t="s">
        <v>490</v>
      </c>
      <c r="C128" s="66">
        <v>4502</v>
      </c>
      <c r="D128" s="67" t="s">
        <v>1189</v>
      </c>
      <c r="E128" t="s">
        <v>3111</v>
      </c>
      <c r="F128" s="301">
        <v>1279905.05</v>
      </c>
      <c r="G128" s="301">
        <v>0</v>
      </c>
      <c r="H128" s="301">
        <v>108464.29</v>
      </c>
      <c r="I128">
        <v>81166.259999999995</v>
      </c>
      <c r="J128">
        <v>134909.87</v>
      </c>
      <c r="N128" s="301">
        <v>956.9</v>
      </c>
      <c r="Q128">
        <v>-607514.43999999994</v>
      </c>
      <c r="R128">
        <v>1942485.74</v>
      </c>
      <c r="T128" s="301">
        <v>735305.32</v>
      </c>
      <c r="V128" s="301">
        <v>26.27</v>
      </c>
      <c r="X128" s="301">
        <v>1029402</v>
      </c>
      <c r="Z128">
        <v>1123030</v>
      </c>
      <c r="AC128">
        <v>281504.15000000002</v>
      </c>
      <c r="AD128">
        <v>26969.67</v>
      </c>
      <c r="AG128" s="76">
        <f t="shared" si="13"/>
        <v>1388369.34</v>
      </c>
      <c r="AH128" s="31">
        <f t="shared" si="14"/>
        <v>956.9</v>
      </c>
      <c r="AI128" s="21">
        <f t="shared" si="15"/>
        <v>1387412.4400000002</v>
      </c>
      <c r="AJ128" s="15">
        <f t="shared" si="16"/>
        <v>1764733.5899999999</v>
      </c>
      <c r="AK128" s="16">
        <f t="shared" si="11"/>
        <v>1431503.8199999998</v>
      </c>
      <c r="AL128" s="26">
        <f t="shared" si="12"/>
        <v>333229.77</v>
      </c>
    </row>
    <row r="129" spans="1:38" x14ac:dyDescent="0.25">
      <c r="A129" s="1" t="s">
        <v>489</v>
      </c>
      <c r="B129" s="1" t="s">
        <v>490</v>
      </c>
      <c r="C129" s="66">
        <v>6455</v>
      </c>
      <c r="D129" s="67" t="s">
        <v>1190</v>
      </c>
      <c r="E129" t="s">
        <v>3112</v>
      </c>
      <c r="F129" s="301">
        <v>1044953.22</v>
      </c>
      <c r="G129" s="301">
        <v>0</v>
      </c>
      <c r="H129" s="301">
        <v>32009.8</v>
      </c>
      <c r="I129">
        <v>115159.56</v>
      </c>
      <c r="J129">
        <v>422215.64</v>
      </c>
      <c r="N129" s="301">
        <v>389.14</v>
      </c>
      <c r="Q129">
        <v>-1109080.07</v>
      </c>
      <c r="R129">
        <v>2436322.09</v>
      </c>
      <c r="T129" s="301">
        <v>1318297.8700000001</v>
      </c>
      <c r="V129" s="301">
        <v>97.91</v>
      </c>
      <c r="X129" s="301">
        <v>941126</v>
      </c>
      <c r="Y129" s="301">
        <v>116746.94</v>
      </c>
      <c r="Z129">
        <v>1175122</v>
      </c>
      <c r="AC129">
        <v>709297.05</v>
      </c>
      <c r="AD129">
        <v>52130.11</v>
      </c>
      <c r="AG129" s="76">
        <f t="shared" si="13"/>
        <v>1076963.02</v>
      </c>
      <c r="AH129" s="31">
        <f t="shared" si="14"/>
        <v>389.14</v>
      </c>
      <c r="AI129" s="21">
        <f t="shared" si="15"/>
        <v>1076573.8800000001</v>
      </c>
      <c r="AJ129" s="15">
        <f t="shared" si="16"/>
        <v>2376268.7200000002</v>
      </c>
      <c r="AK129" s="16">
        <f t="shared" si="11"/>
        <v>1936549.1600000001</v>
      </c>
      <c r="AL129" s="26">
        <f t="shared" si="12"/>
        <v>439719.56000000006</v>
      </c>
    </row>
    <row r="130" spans="1:38" x14ac:dyDescent="0.25">
      <c r="A130" s="1" t="s">
        <v>489</v>
      </c>
      <c r="B130" s="1" t="s">
        <v>490</v>
      </c>
      <c r="C130" s="66">
        <v>1661</v>
      </c>
      <c r="D130" s="67" t="s">
        <v>1191</v>
      </c>
      <c r="E130" t="s">
        <v>3113</v>
      </c>
      <c r="F130" s="301">
        <v>265296.53000000003</v>
      </c>
      <c r="G130" s="301">
        <v>0</v>
      </c>
      <c r="H130" s="301">
        <v>78152.479999999996</v>
      </c>
      <c r="I130">
        <v>147584.23000000001</v>
      </c>
      <c r="J130">
        <v>82911.570000000007</v>
      </c>
      <c r="N130" s="301">
        <v>0</v>
      </c>
      <c r="Q130">
        <v>-1233716.8700000001</v>
      </c>
      <c r="R130">
        <v>1752442.7</v>
      </c>
      <c r="T130" s="301">
        <v>477070.32</v>
      </c>
      <c r="V130" s="301">
        <v>216.88</v>
      </c>
      <c r="X130" s="301">
        <v>294316</v>
      </c>
      <c r="Z130">
        <v>429385</v>
      </c>
      <c r="AC130">
        <v>167010.32</v>
      </c>
      <c r="AD130">
        <v>52331.4</v>
      </c>
      <c r="AG130" s="76">
        <f t="shared" si="13"/>
        <v>343449.01</v>
      </c>
      <c r="AH130" s="31">
        <f t="shared" si="14"/>
        <v>0</v>
      </c>
      <c r="AI130" s="21">
        <f t="shared" si="15"/>
        <v>343449.01</v>
      </c>
      <c r="AJ130" s="15">
        <f t="shared" si="16"/>
        <v>771603.2</v>
      </c>
      <c r="AK130" s="16">
        <f t="shared" si="11"/>
        <v>648726.72000000009</v>
      </c>
      <c r="AL130" s="26">
        <f t="shared" si="12"/>
        <v>122876.47999999986</v>
      </c>
    </row>
    <row r="131" spans="1:38" x14ac:dyDescent="0.25">
      <c r="A131" s="1" t="s">
        <v>489</v>
      </c>
      <c r="B131" s="1" t="s">
        <v>490</v>
      </c>
      <c r="C131" s="66">
        <v>1935</v>
      </c>
      <c r="D131" s="67" t="s">
        <v>1192</v>
      </c>
      <c r="E131" t="s">
        <v>3114</v>
      </c>
      <c r="F131" s="301">
        <v>422925.81</v>
      </c>
      <c r="G131" s="301">
        <v>0</v>
      </c>
      <c r="H131" s="301">
        <v>75126.28</v>
      </c>
      <c r="I131">
        <v>159283.29</v>
      </c>
      <c r="J131">
        <v>59463.77</v>
      </c>
      <c r="N131" s="301">
        <v>7</v>
      </c>
      <c r="Q131">
        <v>-2086934.38</v>
      </c>
      <c r="R131">
        <v>2586652.75</v>
      </c>
      <c r="T131" s="301">
        <v>631002.91</v>
      </c>
      <c r="V131" s="301">
        <v>29.57</v>
      </c>
      <c r="X131" s="301">
        <v>384596</v>
      </c>
      <c r="Z131">
        <v>576991</v>
      </c>
      <c r="AC131">
        <v>113990.54</v>
      </c>
      <c r="AD131">
        <v>43140.66</v>
      </c>
      <c r="AG131" s="76">
        <f t="shared" si="13"/>
        <v>498052.08999999997</v>
      </c>
      <c r="AH131" s="31">
        <f t="shared" si="14"/>
        <v>7</v>
      </c>
      <c r="AI131" s="21">
        <f t="shared" si="15"/>
        <v>498045.08999999997</v>
      </c>
      <c r="AJ131" s="15">
        <f t="shared" si="16"/>
        <v>1015628.48</v>
      </c>
      <c r="AK131" s="16">
        <f t="shared" si="11"/>
        <v>734122.20000000007</v>
      </c>
      <c r="AL131" s="26">
        <f t="shared" si="12"/>
        <v>281506.27999999991</v>
      </c>
    </row>
    <row r="132" spans="1:38" x14ac:dyDescent="0.25">
      <c r="A132" s="1" t="s">
        <v>489</v>
      </c>
      <c r="B132" s="1" t="s">
        <v>490</v>
      </c>
      <c r="C132" s="66">
        <v>4296</v>
      </c>
      <c r="D132" s="67" t="s">
        <v>1193</v>
      </c>
      <c r="E132" t="s">
        <v>3115</v>
      </c>
      <c r="F132" s="301">
        <v>821801.12</v>
      </c>
      <c r="G132" s="301">
        <v>0</v>
      </c>
      <c r="H132" s="301">
        <v>156166.03</v>
      </c>
      <c r="I132">
        <v>10757.75</v>
      </c>
      <c r="J132">
        <v>139046</v>
      </c>
      <c r="Q132">
        <v>-1044038.62</v>
      </c>
      <c r="R132">
        <v>1898238.82</v>
      </c>
      <c r="T132" s="301">
        <v>810284.59</v>
      </c>
      <c r="V132" s="301">
        <v>121.59</v>
      </c>
      <c r="X132" s="301">
        <v>743814</v>
      </c>
      <c r="Z132">
        <v>967069</v>
      </c>
      <c r="AC132">
        <v>177730.74</v>
      </c>
      <c r="AD132">
        <v>19112.240000000002</v>
      </c>
      <c r="AG132" s="76">
        <f t="shared" si="13"/>
        <v>977967.15</v>
      </c>
      <c r="AH132" s="31">
        <f t="shared" si="14"/>
        <v>0</v>
      </c>
      <c r="AI132" s="21">
        <f t="shared" si="15"/>
        <v>977967.15</v>
      </c>
      <c r="AJ132" s="15">
        <f t="shared" si="16"/>
        <v>1554220.18</v>
      </c>
      <c r="AK132" s="16">
        <f t="shared" ref="AK132:AK189" si="17">SUM(Z132:AF132)</f>
        <v>1163911.98</v>
      </c>
      <c r="AL132" s="26">
        <f t="shared" si="12"/>
        <v>390308.19999999995</v>
      </c>
    </row>
    <row r="133" spans="1:38" x14ac:dyDescent="0.25">
      <c r="A133" s="1" t="s">
        <v>489</v>
      </c>
      <c r="B133" s="1" t="s">
        <v>490</v>
      </c>
      <c r="C133" s="66">
        <v>4985</v>
      </c>
      <c r="D133" s="67" t="s">
        <v>1194</v>
      </c>
      <c r="E133" t="s">
        <v>3116</v>
      </c>
      <c r="F133" s="301">
        <v>646665.32999999996</v>
      </c>
      <c r="G133" s="301">
        <v>0</v>
      </c>
      <c r="H133" s="301">
        <v>117220.19</v>
      </c>
      <c r="I133">
        <v>140495.84</v>
      </c>
      <c r="J133">
        <v>124484.62</v>
      </c>
      <c r="N133" s="301">
        <v>0</v>
      </c>
      <c r="Q133">
        <v>-1719795.39</v>
      </c>
      <c r="R133">
        <v>2434424.27</v>
      </c>
      <c r="T133" s="301">
        <v>1071332.78</v>
      </c>
      <c r="V133" s="301">
        <v>134.69999999999999</v>
      </c>
      <c r="X133" s="301">
        <v>685189</v>
      </c>
      <c r="Z133">
        <v>902098.56</v>
      </c>
      <c r="AC133">
        <v>349355.46</v>
      </c>
      <c r="AD133">
        <v>49773.78</v>
      </c>
      <c r="AG133" s="76">
        <f t="shared" si="13"/>
        <v>763885.52</v>
      </c>
      <c r="AH133" s="31">
        <f t="shared" si="14"/>
        <v>0</v>
      </c>
      <c r="AI133" s="21">
        <f t="shared" si="15"/>
        <v>763885.52</v>
      </c>
      <c r="AJ133" s="15">
        <f t="shared" si="16"/>
        <v>1756656.48</v>
      </c>
      <c r="AK133" s="16">
        <f t="shared" si="17"/>
        <v>1301227.8</v>
      </c>
      <c r="AL133" s="26">
        <f t="shared" ref="AL133:AL189" si="18">AJ133-AK133</f>
        <v>455428.67999999993</v>
      </c>
    </row>
    <row r="134" spans="1:38" x14ac:dyDescent="0.25">
      <c r="A134" s="1" t="s">
        <v>489</v>
      </c>
      <c r="B134" s="1" t="s">
        <v>490</v>
      </c>
      <c r="C134" s="66">
        <v>6488</v>
      </c>
      <c r="D134" s="67" t="s">
        <v>1195</v>
      </c>
      <c r="E134" t="s">
        <v>3117</v>
      </c>
      <c r="F134" s="301">
        <v>810130.26</v>
      </c>
      <c r="G134" s="301">
        <v>0</v>
      </c>
      <c r="H134" s="301">
        <v>52851.29</v>
      </c>
      <c r="I134">
        <v>246291.96</v>
      </c>
      <c r="J134">
        <v>38039.980000000003</v>
      </c>
      <c r="Q134">
        <v>-1658626.46</v>
      </c>
      <c r="R134">
        <v>2150215.54</v>
      </c>
      <c r="T134" s="301">
        <v>1022187.71</v>
      </c>
      <c r="U134" s="301">
        <v>354500</v>
      </c>
      <c r="X134" s="301">
        <v>649095</v>
      </c>
      <c r="Z134">
        <v>926205</v>
      </c>
      <c r="AC134">
        <v>268568.55</v>
      </c>
      <c r="AD134">
        <v>30872.25</v>
      </c>
      <c r="AG134" s="76">
        <f t="shared" si="13"/>
        <v>862981.55</v>
      </c>
      <c r="AH134" s="31">
        <f t="shared" si="14"/>
        <v>0</v>
      </c>
      <c r="AI134" s="21">
        <f t="shared" si="15"/>
        <v>862981.55</v>
      </c>
      <c r="AJ134" s="15">
        <f t="shared" si="16"/>
        <v>2025782.71</v>
      </c>
      <c r="AK134" s="16">
        <f t="shared" si="17"/>
        <v>1225645.8</v>
      </c>
      <c r="AL134" s="26">
        <f t="shared" si="18"/>
        <v>800136.90999999992</v>
      </c>
    </row>
    <row r="135" spans="1:38" x14ac:dyDescent="0.25">
      <c r="A135" s="1" t="s">
        <v>489</v>
      </c>
      <c r="B135" s="1" t="s">
        <v>490</v>
      </c>
      <c r="C135" s="66">
        <v>789</v>
      </c>
      <c r="D135" s="67" t="s">
        <v>1196</v>
      </c>
      <c r="E135" t="s">
        <v>3180</v>
      </c>
      <c r="F135" s="301">
        <v>525255.38</v>
      </c>
      <c r="G135" s="301">
        <v>0</v>
      </c>
      <c r="H135" s="301">
        <v>21981.47</v>
      </c>
      <c r="I135">
        <v>121236.24</v>
      </c>
      <c r="J135">
        <v>43607.28</v>
      </c>
      <c r="N135" s="301">
        <v>7</v>
      </c>
      <c r="Q135">
        <v>-1186217.42</v>
      </c>
      <c r="R135">
        <v>1699412.19</v>
      </c>
      <c r="T135" s="301">
        <v>434990.82</v>
      </c>
      <c r="V135" s="301">
        <v>57.78</v>
      </c>
      <c r="X135" s="301">
        <v>344351</v>
      </c>
      <c r="Z135">
        <v>425121</v>
      </c>
      <c r="AC135">
        <v>81630.81</v>
      </c>
      <c r="AD135">
        <v>15981.69</v>
      </c>
      <c r="AG135" s="76">
        <f t="shared" si="13"/>
        <v>547236.85</v>
      </c>
      <c r="AH135" s="31">
        <f t="shared" si="14"/>
        <v>7</v>
      </c>
      <c r="AI135" s="21">
        <f t="shared" si="15"/>
        <v>547229.85</v>
      </c>
      <c r="AJ135" s="15">
        <f t="shared" si="16"/>
        <v>779399.60000000009</v>
      </c>
      <c r="AK135" s="16">
        <f t="shared" si="17"/>
        <v>522733.5</v>
      </c>
      <c r="AL135" s="26">
        <f t="shared" si="18"/>
        <v>256666.10000000009</v>
      </c>
    </row>
    <row r="136" spans="1:38" x14ac:dyDescent="0.25">
      <c r="A136" s="1" t="s">
        <v>493</v>
      </c>
      <c r="B136" s="1" t="s">
        <v>494</v>
      </c>
      <c r="C136" s="66">
        <v>8307</v>
      </c>
      <c r="D136" s="67" t="s">
        <v>1197</v>
      </c>
      <c r="E136" t="s">
        <v>3118</v>
      </c>
      <c r="F136" s="301">
        <v>1527938.25</v>
      </c>
      <c r="G136" s="301">
        <v>0</v>
      </c>
      <c r="H136" s="301">
        <v>121270.02</v>
      </c>
      <c r="I136">
        <v>676153.97</v>
      </c>
      <c r="J136">
        <v>667522.57999999996</v>
      </c>
      <c r="N136" s="301">
        <v>59581.42</v>
      </c>
      <c r="P136">
        <v>-1077115.68</v>
      </c>
      <c r="R136">
        <v>3628521.74</v>
      </c>
      <c r="T136" s="301">
        <v>2618037.4700000002</v>
      </c>
      <c r="U136" s="301">
        <v>40500</v>
      </c>
      <c r="X136" s="301">
        <v>1705864.84</v>
      </c>
      <c r="Y136" s="301">
        <v>42000</v>
      </c>
      <c r="Z136">
        <v>2066514.84</v>
      </c>
      <c r="AC136">
        <v>1998782.29</v>
      </c>
      <c r="AD136">
        <v>80922.84</v>
      </c>
      <c r="AG136" s="76">
        <f t="shared" si="13"/>
        <v>1649208.27</v>
      </c>
      <c r="AH136" s="31">
        <f t="shared" si="14"/>
        <v>59581.42</v>
      </c>
      <c r="AI136" s="21">
        <f t="shared" si="15"/>
        <v>1589626.85</v>
      </c>
      <c r="AJ136" s="15">
        <f t="shared" si="16"/>
        <v>4406402.3100000005</v>
      </c>
      <c r="AK136" s="16">
        <f t="shared" si="17"/>
        <v>4146219.9699999997</v>
      </c>
      <c r="AL136" s="26">
        <f t="shared" si="18"/>
        <v>260182.34000000078</v>
      </c>
    </row>
    <row r="137" spans="1:38" x14ac:dyDescent="0.25">
      <c r="A137" s="1" t="s">
        <v>493</v>
      </c>
      <c r="B137" s="1" t="s">
        <v>494</v>
      </c>
      <c r="C137" s="66">
        <v>4857</v>
      </c>
      <c r="D137" s="67" t="s">
        <v>1198</v>
      </c>
      <c r="E137" t="s">
        <v>3119</v>
      </c>
      <c r="F137" s="301">
        <v>211831.24</v>
      </c>
      <c r="G137" s="301">
        <v>0</v>
      </c>
      <c r="H137" s="301">
        <v>72983.53</v>
      </c>
      <c r="I137">
        <v>1154535.5900000001</v>
      </c>
      <c r="J137">
        <v>360102.35</v>
      </c>
      <c r="N137" s="301">
        <v>114100</v>
      </c>
      <c r="P137">
        <v>1516554.98</v>
      </c>
      <c r="R137">
        <v>365872.84</v>
      </c>
      <c r="T137" s="301">
        <v>1119000.49</v>
      </c>
      <c r="X137" s="301">
        <v>632553</v>
      </c>
      <c r="Y137" s="301">
        <v>6000</v>
      </c>
      <c r="Z137">
        <v>825978</v>
      </c>
      <c r="AC137">
        <v>1047520.14</v>
      </c>
      <c r="AD137">
        <v>89442.96</v>
      </c>
      <c r="AG137" s="76">
        <f t="shared" si="13"/>
        <v>284814.77</v>
      </c>
      <c r="AH137" s="31">
        <f t="shared" si="14"/>
        <v>114100</v>
      </c>
      <c r="AI137" s="21">
        <f t="shared" si="15"/>
        <v>170714.77000000002</v>
      </c>
      <c r="AJ137" s="15">
        <f t="shared" si="16"/>
        <v>1757553.49</v>
      </c>
      <c r="AK137" s="16">
        <f t="shared" si="17"/>
        <v>1962941.1</v>
      </c>
      <c r="AL137" s="26">
        <f t="shared" si="18"/>
        <v>-205387.6100000001</v>
      </c>
    </row>
    <row r="138" spans="1:38" x14ac:dyDescent="0.25">
      <c r="A138" s="1" t="s">
        <v>493</v>
      </c>
      <c r="B138" s="1" t="s">
        <v>494</v>
      </c>
      <c r="C138" s="66">
        <v>4343</v>
      </c>
      <c r="D138" s="67" t="s">
        <v>1199</v>
      </c>
      <c r="E138" t="s">
        <v>3120</v>
      </c>
      <c r="F138" s="301">
        <v>609343.23</v>
      </c>
      <c r="G138" s="301">
        <v>0</v>
      </c>
      <c r="H138" s="301">
        <v>133707.18</v>
      </c>
      <c r="I138">
        <v>77838.14</v>
      </c>
      <c r="J138">
        <v>53484.18</v>
      </c>
      <c r="N138" s="301">
        <v>174664</v>
      </c>
      <c r="P138">
        <v>-1519592.63</v>
      </c>
      <c r="R138">
        <v>2122751.4700000002</v>
      </c>
      <c r="T138" s="301">
        <v>1607441.25</v>
      </c>
      <c r="U138" s="301">
        <v>30000</v>
      </c>
      <c r="X138" s="301">
        <v>734111</v>
      </c>
      <c r="Y138" s="301">
        <v>12000</v>
      </c>
      <c r="Z138">
        <v>1016383</v>
      </c>
      <c r="AC138">
        <v>1267064.5</v>
      </c>
      <c r="AD138">
        <v>11377.36</v>
      </c>
      <c r="AG138" s="76">
        <f t="shared" si="13"/>
        <v>743050.40999999992</v>
      </c>
      <c r="AH138" s="31">
        <f t="shared" si="14"/>
        <v>174664</v>
      </c>
      <c r="AI138" s="21">
        <f t="shared" si="15"/>
        <v>568386.40999999992</v>
      </c>
      <c r="AJ138" s="15">
        <f t="shared" si="16"/>
        <v>2383552.25</v>
      </c>
      <c r="AK138" s="16">
        <f t="shared" si="17"/>
        <v>2294824.86</v>
      </c>
      <c r="AL138" s="26">
        <f t="shared" si="18"/>
        <v>88727.39000000013</v>
      </c>
    </row>
    <row r="139" spans="1:38" x14ac:dyDescent="0.25">
      <c r="A139" s="1" t="s">
        <v>493</v>
      </c>
      <c r="B139" s="1" t="s">
        <v>494</v>
      </c>
      <c r="C139" s="66">
        <v>4628</v>
      </c>
      <c r="D139" s="67" t="s">
        <v>1200</v>
      </c>
      <c r="E139" t="s">
        <v>3121</v>
      </c>
      <c r="F139" s="301">
        <v>1166311.52</v>
      </c>
      <c r="G139" s="301">
        <v>0</v>
      </c>
      <c r="H139" s="301">
        <v>136859.66</v>
      </c>
      <c r="I139">
        <v>1790792.31</v>
      </c>
      <c r="J139">
        <v>153750.84</v>
      </c>
      <c r="N139" s="301">
        <v>148655.15</v>
      </c>
      <c r="P139">
        <v>2028064.37</v>
      </c>
      <c r="R139">
        <v>765116.2</v>
      </c>
      <c r="T139" s="301">
        <v>1512229.65</v>
      </c>
      <c r="U139" s="301">
        <v>16600</v>
      </c>
      <c r="X139" s="301">
        <v>748181</v>
      </c>
      <c r="Y139" s="301">
        <v>6000</v>
      </c>
      <c r="Z139">
        <v>968179</v>
      </c>
      <c r="AA139">
        <v>1500</v>
      </c>
      <c r="AC139">
        <v>1096648.1000000001</v>
      </c>
      <c r="AD139">
        <v>91976.44</v>
      </c>
      <c r="AG139" s="76">
        <f t="shared" si="13"/>
        <v>1303171.18</v>
      </c>
      <c r="AH139" s="31">
        <f t="shared" si="14"/>
        <v>148655.15</v>
      </c>
      <c r="AI139" s="21">
        <f t="shared" si="15"/>
        <v>1154516.03</v>
      </c>
      <c r="AJ139" s="15">
        <f t="shared" si="16"/>
        <v>2283010.65</v>
      </c>
      <c r="AK139" s="16">
        <f t="shared" si="17"/>
        <v>2158303.54</v>
      </c>
      <c r="AL139" s="26">
        <f t="shared" si="18"/>
        <v>124707.10999999987</v>
      </c>
    </row>
    <row r="140" spans="1:38" x14ac:dyDescent="0.25">
      <c r="A140" s="1" t="s">
        <v>493</v>
      </c>
      <c r="B140" s="1" t="s">
        <v>494</v>
      </c>
      <c r="C140" s="66">
        <v>5183</v>
      </c>
      <c r="D140" s="67" t="s">
        <v>1201</v>
      </c>
      <c r="E140" t="s">
        <v>3122</v>
      </c>
      <c r="F140" s="301">
        <v>642066.06999999995</v>
      </c>
      <c r="G140" s="301">
        <v>0</v>
      </c>
      <c r="H140" s="301">
        <v>97266.19</v>
      </c>
      <c r="I140">
        <v>29801.57</v>
      </c>
      <c r="J140">
        <v>653578.5</v>
      </c>
      <c r="N140" s="301">
        <v>-15160</v>
      </c>
      <c r="P140">
        <v>-1975188.72</v>
      </c>
      <c r="R140">
        <v>3234091.19</v>
      </c>
      <c r="T140" s="301">
        <v>1937270.8</v>
      </c>
      <c r="X140" s="301">
        <v>430010</v>
      </c>
      <c r="Y140" s="301">
        <v>6000</v>
      </c>
      <c r="Z140">
        <v>612162</v>
      </c>
      <c r="AC140">
        <v>1559417.68</v>
      </c>
      <c r="AD140">
        <v>96653.759999999995</v>
      </c>
      <c r="AG140" s="76">
        <f t="shared" si="13"/>
        <v>739332.26</v>
      </c>
      <c r="AH140" s="31">
        <f t="shared" si="14"/>
        <v>-15160</v>
      </c>
      <c r="AI140" s="21">
        <f t="shared" si="15"/>
        <v>754492.26</v>
      </c>
      <c r="AJ140" s="15">
        <f t="shared" si="16"/>
        <v>2373280.7999999998</v>
      </c>
      <c r="AK140" s="16">
        <f t="shared" si="17"/>
        <v>2268233.4399999995</v>
      </c>
      <c r="AL140" s="26">
        <f t="shared" si="18"/>
        <v>105047.36000000034</v>
      </c>
    </row>
    <row r="141" spans="1:38" x14ac:dyDescent="0.25">
      <c r="A141" s="1" t="s">
        <v>493</v>
      </c>
      <c r="B141" s="1" t="s">
        <v>494</v>
      </c>
      <c r="C141" s="66">
        <v>3400</v>
      </c>
      <c r="D141" s="67" t="s">
        <v>1202</v>
      </c>
      <c r="E141" t="s">
        <v>3123</v>
      </c>
      <c r="F141" s="301">
        <v>532989.56999999995</v>
      </c>
      <c r="G141" s="301">
        <v>0</v>
      </c>
      <c r="H141" s="301">
        <v>93190.87</v>
      </c>
      <c r="I141">
        <v>383857.89</v>
      </c>
      <c r="J141">
        <v>62689.96</v>
      </c>
      <c r="P141">
        <v>-1020153.28</v>
      </c>
      <c r="R141">
        <v>1809525.85</v>
      </c>
      <c r="T141" s="301">
        <v>1194767.2</v>
      </c>
      <c r="X141" s="301">
        <v>470345.95</v>
      </c>
      <c r="Y141" s="301">
        <v>5542.3</v>
      </c>
      <c r="Z141">
        <v>593048.25</v>
      </c>
      <c r="AC141">
        <v>1060348.28</v>
      </c>
      <c r="AD141">
        <v>42992.2</v>
      </c>
      <c r="AG141" s="76">
        <f t="shared" si="13"/>
        <v>626180.43999999994</v>
      </c>
      <c r="AH141" s="31">
        <f t="shared" si="14"/>
        <v>0</v>
      </c>
      <c r="AI141" s="21">
        <f t="shared" si="15"/>
        <v>626180.43999999994</v>
      </c>
      <c r="AJ141" s="15">
        <f t="shared" si="16"/>
        <v>1670655.45</v>
      </c>
      <c r="AK141" s="16">
        <f t="shared" si="17"/>
        <v>1696388.73</v>
      </c>
      <c r="AL141" s="26">
        <f t="shared" si="18"/>
        <v>-25733.280000000028</v>
      </c>
    </row>
    <row r="142" spans="1:38" x14ac:dyDescent="0.25">
      <c r="A142" s="1" t="s">
        <v>493</v>
      </c>
      <c r="B142" s="1" t="s">
        <v>494</v>
      </c>
      <c r="C142" s="66">
        <v>7272</v>
      </c>
      <c r="D142" s="67" t="s">
        <v>1203</v>
      </c>
      <c r="E142" t="s">
        <v>3124</v>
      </c>
      <c r="F142" s="301">
        <v>823274.84</v>
      </c>
      <c r="G142" s="301">
        <v>0</v>
      </c>
      <c r="H142" s="301">
        <v>124598.33</v>
      </c>
      <c r="I142">
        <v>890715.61</v>
      </c>
      <c r="J142">
        <v>755425.21</v>
      </c>
      <c r="N142" s="301">
        <v>13678</v>
      </c>
      <c r="P142">
        <v>1154674.74</v>
      </c>
      <c r="R142">
        <v>1034850.95</v>
      </c>
      <c r="T142" s="301">
        <v>1996900.32</v>
      </c>
      <c r="X142" s="301">
        <v>575939</v>
      </c>
      <c r="Y142" s="301">
        <v>6000</v>
      </c>
      <c r="Z142">
        <v>873150</v>
      </c>
      <c r="AC142">
        <v>1228998.21</v>
      </c>
      <c r="AD142">
        <v>66918.31</v>
      </c>
      <c r="AG142" s="76">
        <f t="shared" si="13"/>
        <v>947873.16999999993</v>
      </c>
      <c r="AH142" s="31">
        <f t="shared" si="14"/>
        <v>13678</v>
      </c>
      <c r="AI142" s="21">
        <f t="shared" si="15"/>
        <v>934195.16999999993</v>
      </c>
      <c r="AJ142" s="15">
        <f t="shared" si="16"/>
        <v>2578839.3200000003</v>
      </c>
      <c r="AK142" s="16">
        <f t="shared" si="17"/>
        <v>2169066.52</v>
      </c>
      <c r="AL142" s="26">
        <f t="shared" si="18"/>
        <v>409772.80000000028</v>
      </c>
    </row>
    <row r="143" spans="1:38" x14ac:dyDescent="0.25">
      <c r="A143" s="1" t="s">
        <v>493</v>
      </c>
      <c r="B143" s="1" t="s">
        <v>494</v>
      </c>
      <c r="C143" s="66">
        <v>4130</v>
      </c>
      <c r="D143" s="67" t="s">
        <v>1204</v>
      </c>
      <c r="E143" t="s">
        <v>3125</v>
      </c>
      <c r="F143" s="301">
        <v>567703.93000000005</v>
      </c>
      <c r="G143" s="301">
        <v>0</v>
      </c>
      <c r="H143" s="301">
        <v>93720.47</v>
      </c>
      <c r="I143">
        <v>103610.69</v>
      </c>
      <c r="J143">
        <v>28770.31</v>
      </c>
      <c r="N143" s="301">
        <v>48882.7</v>
      </c>
      <c r="P143">
        <v>-1184545.1399999999</v>
      </c>
      <c r="R143">
        <v>1778360.15</v>
      </c>
      <c r="T143" s="301">
        <v>1638110.16</v>
      </c>
      <c r="V143" s="301">
        <v>34.22</v>
      </c>
      <c r="X143" s="301">
        <v>1927005</v>
      </c>
      <c r="Y143" s="301">
        <v>12000</v>
      </c>
      <c r="Z143">
        <v>2181520</v>
      </c>
      <c r="AC143">
        <v>1208390.8700000001</v>
      </c>
      <c r="AD143">
        <v>19766.759999999998</v>
      </c>
      <c r="AG143" s="76">
        <f t="shared" si="13"/>
        <v>661424.4</v>
      </c>
      <c r="AH143" s="31">
        <f t="shared" si="14"/>
        <v>48882.7</v>
      </c>
      <c r="AI143" s="21">
        <f t="shared" si="15"/>
        <v>612541.70000000007</v>
      </c>
      <c r="AJ143" s="15">
        <f t="shared" si="16"/>
        <v>3577149.38</v>
      </c>
      <c r="AK143" s="16">
        <f t="shared" si="17"/>
        <v>3409677.63</v>
      </c>
      <c r="AL143" s="26">
        <f t="shared" si="18"/>
        <v>167471.75</v>
      </c>
    </row>
    <row r="144" spans="1:38" x14ac:dyDescent="0.25">
      <c r="A144" s="1" t="s">
        <v>493</v>
      </c>
      <c r="B144" s="1" t="s">
        <v>494</v>
      </c>
      <c r="C144" s="66">
        <v>3177</v>
      </c>
      <c r="D144" s="67" t="s">
        <v>1205</v>
      </c>
      <c r="E144" t="s">
        <v>3126</v>
      </c>
      <c r="F144" s="301">
        <v>412212.35</v>
      </c>
      <c r="G144" s="301">
        <v>90285</v>
      </c>
      <c r="H144" s="301">
        <v>124073.60000000001</v>
      </c>
      <c r="I144">
        <v>459175.77</v>
      </c>
      <c r="J144">
        <v>2077.88</v>
      </c>
      <c r="N144" s="301">
        <v>93644.25</v>
      </c>
      <c r="P144">
        <v>-1677638.01</v>
      </c>
      <c r="R144">
        <v>2463401.71</v>
      </c>
      <c r="T144" s="301">
        <v>1273023.1299999999</v>
      </c>
      <c r="U144" s="301">
        <v>124255</v>
      </c>
      <c r="X144" s="301">
        <v>609098</v>
      </c>
      <c r="Y144" s="301">
        <v>6000</v>
      </c>
      <c r="Z144">
        <v>767706</v>
      </c>
      <c r="AC144">
        <v>983565.3</v>
      </c>
      <c r="AD144">
        <v>49966.68</v>
      </c>
      <c r="AG144" s="76">
        <f t="shared" si="13"/>
        <v>626570.94999999995</v>
      </c>
      <c r="AH144" s="31">
        <f t="shared" si="14"/>
        <v>93644.25</v>
      </c>
      <c r="AI144" s="21">
        <f t="shared" si="15"/>
        <v>532926.69999999995</v>
      </c>
      <c r="AJ144" s="15">
        <f t="shared" si="16"/>
        <v>2012376.13</v>
      </c>
      <c r="AK144" s="16">
        <f t="shared" si="17"/>
        <v>1801237.98</v>
      </c>
      <c r="AL144" s="26">
        <f t="shared" si="18"/>
        <v>211138.14999999991</v>
      </c>
    </row>
    <row r="145" spans="1:38" x14ac:dyDescent="0.25">
      <c r="A145" s="1" t="s">
        <v>493</v>
      </c>
      <c r="B145" s="1" t="s">
        <v>494</v>
      </c>
      <c r="C145" s="66">
        <v>5043</v>
      </c>
      <c r="D145" s="67" t="s">
        <v>1206</v>
      </c>
      <c r="E145" t="s">
        <v>3127</v>
      </c>
      <c r="F145" s="301">
        <v>1223704.18</v>
      </c>
      <c r="G145" s="301">
        <v>0</v>
      </c>
      <c r="H145" s="301">
        <v>235661.35</v>
      </c>
      <c r="I145">
        <v>20597.759999999998</v>
      </c>
      <c r="J145">
        <v>17076.29</v>
      </c>
      <c r="N145" s="301">
        <v>271551.74</v>
      </c>
      <c r="P145">
        <v>-897136.65</v>
      </c>
      <c r="R145">
        <v>1748544.54</v>
      </c>
      <c r="T145" s="301">
        <v>1790083.79</v>
      </c>
      <c r="V145" s="301">
        <v>20.49</v>
      </c>
      <c r="X145" s="301">
        <v>992233</v>
      </c>
      <c r="Y145" s="301">
        <v>6000</v>
      </c>
      <c r="Z145">
        <v>1125103</v>
      </c>
      <c r="AA145">
        <v>20584</v>
      </c>
      <c r="AC145">
        <v>1549915.6</v>
      </c>
      <c r="AD145">
        <v>15500.23</v>
      </c>
      <c r="AG145" s="76">
        <f t="shared" si="13"/>
        <v>1459365.53</v>
      </c>
      <c r="AH145" s="31">
        <f t="shared" si="14"/>
        <v>271551.74</v>
      </c>
      <c r="AI145" s="21">
        <f t="shared" si="15"/>
        <v>1187813.79</v>
      </c>
      <c r="AJ145" s="15">
        <f t="shared" si="16"/>
        <v>2788337.2800000003</v>
      </c>
      <c r="AK145" s="16">
        <f t="shared" si="17"/>
        <v>2711102.83</v>
      </c>
      <c r="AL145" s="26">
        <f t="shared" si="18"/>
        <v>77234.450000000186</v>
      </c>
    </row>
    <row r="146" spans="1:38" x14ac:dyDescent="0.25">
      <c r="A146" s="1" t="s">
        <v>493</v>
      </c>
      <c r="B146" s="1" t="s">
        <v>494</v>
      </c>
      <c r="C146" s="66">
        <v>4781</v>
      </c>
      <c r="D146" s="67" t="s">
        <v>1207</v>
      </c>
      <c r="E146" t="s">
        <v>3128</v>
      </c>
      <c r="F146" s="301">
        <v>945734.56</v>
      </c>
      <c r="G146" s="301">
        <v>0</v>
      </c>
      <c r="H146" s="301">
        <v>67997.22</v>
      </c>
      <c r="I146">
        <v>1039829.94</v>
      </c>
      <c r="J146">
        <v>42763.21</v>
      </c>
      <c r="P146">
        <v>1209491.26</v>
      </c>
      <c r="R146">
        <v>577706.88</v>
      </c>
      <c r="T146" s="301">
        <v>2198211.92</v>
      </c>
      <c r="V146" s="301">
        <v>16.440000000000001</v>
      </c>
      <c r="X146" s="301">
        <v>971187</v>
      </c>
      <c r="Y146" s="301">
        <v>6000</v>
      </c>
      <c r="Z146">
        <v>1227489.8799999999</v>
      </c>
      <c r="AC146">
        <v>1597714.64</v>
      </c>
      <c r="AD146">
        <v>52544.639999999999</v>
      </c>
      <c r="AG146" s="76">
        <f t="shared" si="13"/>
        <v>1013731.78</v>
      </c>
      <c r="AH146" s="31">
        <f t="shared" si="14"/>
        <v>0</v>
      </c>
      <c r="AI146" s="21">
        <f t="shared" si="15"/>
        <v>1013731.78</v>
      </c>
      <c r="AJ146" s="15">
        <f t="shared" si="16"/>
        <v>3175415.36</v>
      </c>
      <c r="AK146" s="16">
        <f t="shared" si="17"/>
        <v>2877749.1599999997</v>
      </c>
      <c r="AL146" s="26">
        <f t="shared" si="18"/>
        <v>297666.20000000019</v>
      </c>
    </row>
    <row r="147" spans="1:38" x14ac:dyDescent="0.25">
      <c r="A147" s="1" t="s">
        <v>493</v>
      </c>
      <c r="B147" s="1" t="s">
        <v>494</v>
      </c>
      <c r="C147" s="66">
        <v>7022</v>
      </c>
      <c r="D147" s="67" t="s">
        <v>1208</v>
      </c>
      <c r="E147" t="s">
        <v>3129</v>
      </c>
      <c r="F147" s="301">
        <v>582158.07999999996</v>
      </c>
      <c r="G147" s="301">
        <v>0</v>
      </c>
      <c r="H147" s="301">
        <v>132602.32999999999</v>
      </c>
      <c r="I147">
        <v>61541.35</v>
      </c>
      <c r="J147">
        <v>81157.600000000006</v>
      </c>
      <c r="N147" s="301">
        <v>168424.38</v>
      </c>
      <c r="P147">
        <v>-1607109.34</v>
      </c>
      <c r="R147">
        <v>3628551.99</v>
      </c>
      <c r="T147" s="301">
        <v>1643921.75</v>
      </c>
      <c r="U147" s="301">
        <v>626999</v>
      </c>
      <c r="V147" s="301">
        <v>28.91</v>
      </c>
      <c r="X147" s="301">
        <v>1081157</v>
      </c>
      <c r="Y147" s="301">
        <v>6000</v>
      </c>
      <c r="Z147">
        <v>1218337</v>
      </c>
      <c r="AA147">
        <v>4500</v>
      </c>
      <c r="AC147">
        <v>2859720.85</v>
      </c>
      <c r="AD147">
        <v>13326.48</v>
      </c>
      <c r="AG147" s="76">
        <f t="shared" si="13"/>
        <v>714760.40999999992</v>
      </c>
      <c r="AH147" s="31">
        <f t="shared" si="14"/>
        <v>168424.38</v>
      </c>
      <c r="AI147" s="21">
        <f t="shared" si="15"/>
        <v>546336.02999999991</v>
      </c>
      <c r="AJ147" s="15">
        <f t="shared" si="16"/>
        <v>3358106.66</v>
      </c>
      <c r="AK147" s="16">
        <f t="shared" si="17"/>
        <v>4095884.33</v>
      </c>
      <c r="AL147" s="26">
        <f t="shared" si="18"/>
        <v>-737777.66999999993</v>
      </c>
    </row>
    <row r="148" spans="1:38" x14ac:dyDescent="0.25">
      <c r="A148" s="1" t="s">
        <v>493</v>
      </c>
      <c r="B148" s="1" t="s">
        <v>494</v>
      </c>
      <c r="C148" s="66">
        <v>5099</v>
      </c>
      <c r="D148" s="67" t="s">
        <v>1209</v>
      </c>
      <c r="E148" t="s">
        <v>3130</v>
      </c>
      <c r="F148" s="301">
        <v>1111555.3</v>
      </c>
      <c r="G148" s="301">
        <v>0</v>
      </c>
      <c r="H148" s="301">
        <v>384992.33</v>
      </c>
      <c r="I148">
        <v>442938.7</v>
      </c>
      <c r="J148">
        <v>47542.99</v>
      </c>
      <c r="N148" s="301">
        <v>188500</v>
      </c>
      <c r="P148">
        <v>-710280.34</v>
      </c>
      <c r="R148">
        <v>2252597.11</v>
      </c>
      <c r="T148" s="301">
        <v>1787129.09</v>
      </c>
      <c r="U148" s="301">
        <v>12000</v>
      </c>
      <c r="X148" s="301">
        <v>775432</v>
      </c>
      <c r="Y148" s="301">
        <v>12000</v>
      </c>
      <c r="Z148">
        <v>973058</v>
      </c>
      <c r="AC148">
        <v>1352277.94</v>
      </c>
      <c r="AD148">
        <v>33688.32</v>
      </c>
      <c r="AG148" s="76">
        <f t="shared" si="13"/>
        <v>1496547.6300000001</v>
      </c>
      <c r="AH148" s="31">
        <f t="shared" si="14"/>
        <v>188500</v>
      </c>
      <c r="AI148" s="21">
        <f t="shared" si="15"/>
        <v>1308047.6300000001</v>
      </c>
      <c r="AJ148" s="15">
        <f t="shared" si="16"/>
        <v>2586561.09</v>
      </c>
      <c r="AK148" s="16">
        <f t="shared" si="17"/>
        <v>2359024.2599999998</v>
      </c>
      <c r="AL148" s="26">
        <f t="shared" si="18"/>
        <v>227536.83000000007</v>
      </c>
    </row>
    <row r="149" spans="1:38" x14ac:dyDescent="0.25">
      <c r="A149" s="1" t="s">
        <v>493</v>
      </c>
      <c r="B149" s="1" t="s">
        <v>494</v>
      </c>
      <c r="C149" s="66">
        <v>2341</v>
      </c>
      <c r="D149" s="67" t="s">
        <v>1210</v>
      </c>
      <c r="E149" t="s">
        <v>3131</v>
      </c>
      <c r="F149" s="301">
        <v>375926.68</v>
      </c>
      <c r="G149" s="301">
        <v>0</v>
      </c>
      <c r="H149" s="301">
        <v>41952.57</v>
      </c>
      <c r="I149">
        <v>1180748.49</v>
      </c>
      <c r="J149">
        <v>11402.31</v>
      </c>
      <c r="N149" s="301">
        <v>36600</v>
      </c>
      <c r="P149">
        <v>875914.91</v>
      </c>
      <c r="R149">
        <v>605433.22</v>
      </c>
      <c r="T149" s="301">
        <v>955940.4</v>
      </c>
      <c r="U149" s="301">
        <v>6600</v>
      </c>
      <c r="X149" s="301">
        <v>461412</v>
      </c>
      <c r="Z149">
        <v>651661</v>
      </c>
      <c r="AC149">
        <v>731603.48</v>
      </c>
      <c r="AD149">
        <v>47706</v>
      </c>
      <c r="AG149" s="76">
        <f t="shared" si="13"/>
        <v>417879.25</v>
      </c>
      <c r="AH149" s="31">
        <f t="shared" si="14"/>
        <v>36600</v>
      </c>
      <c r="AI149" s="21">
        <f t="shared" si="15"/>
        <v>381279.25</v>
      </c>
      <c r="AJ149" s="15">
        <f t="shared" si="16"/>
        <v>1423952.4</v>
      </c>
      <c r="AK149" s="16">
        <f t="shared" si="17"/>
        <v>1430970.48</v>
      </c>
      <c r="AL149" s="26">
        <f t="shared" si="18"/>
        <v>-7018.0800000000745</v>
      </c>
    </row>
    <row r="150" spans="1:38" x14ac:dyDescent="0.25">
      <c r="A150" s="1" t="s">
        <v>493</v>
      </c>
      <c r="B150" s="1" t="s">
        <v>494</v>
      </c>
      <c r="C150" s="66">
        <v>1923</v>
      </c>
      <c r="D150" s="67" t="s">
        <v>1211</v>
      </c>
      <c r="E150" t="s">
        <v>3132</v>
      </c>
      <c r="F150" s="301">
        <v>443397.68</v>
      </c>
      <c r="G150" s="301">
        <v>0</v>
      </c>
      <c r="H150" s="301">
        <v>119062.52</v>
      </c>
      <c r="I150">
        <v>1220487.3999999999</v>
      </c>
      <c r="J150">
        <v>16858.84</v>
      </c>
      <c r="N150" s="301">
        <v>15485.35</v>
      </c>
      <c r="P150">
        <v>927555.26</v>
      </c>
      <c r="R150">
        <v>698047.3</v>
      </c>
      <c r="T150" s="301">
        <v>899871.62</v>
      </c>
      <c r="U150" s="301">
        <v>45019.49</v>
      </c>
      <c r="X150" s="301">
        <v>652548</v>
      </c>
      <c r="Y150" s="301">
        <v>12000</v>
      </c>
      <c r="Z150">
        <v>830369</v>
      </c>
      <c r="AC150">
        <v>649149.46</v>
      </c>
      <c r="AD150">
        <v>38747.120000000003</v>
      </c>
      <c r="AG150" s="76">
        <f t="shared" si="13"/>
        <v>562460.19999999995</v>
      </c>
      <c r="AH150" s="31">
        <f t="shared" si="14"/>
        <v>15485.35</v>
      </c>
      <c r="AI150" s="21">
        <f t="shared" si="15"/>
        <v>546974.85</v>
      </c>
      <c r="AJ150" s="15">
        <f t="shared" si="16"/>
        <v>1609439.1099999999</v>
      </c>
      <c r="AK150" s="16">
        <f t="shared" si="17"/>
        <v>1518265.58</v>
      </c>
      <c r="AL150" s="26">
        <f t="shared" si="18"/>
        <v>91173.529999999795</v>
      </c>
    </row>
    <row r="151" spans="1:38" x14ac:dyDescent="0.25">
      <c r="A151" s="1" t="s">
        <v>493</v>
      </c>
      <c r="B151" s="1" t="s">
        <v>494</v>
      </c>
      <c r="C151" s="66">
        <v>1617</v>
      </c>
      <c r="D151" s="67" t="s">
        <v>1212</v>
      </c>
      <c r="E151" t="s">
        <v>3133</v>
      </c>
      <c r="F151" s="301">
        <v>252138.14</v>
      </c>
      <c r="G151" s="301">
        <v>0</v>
      </c>
      <c r="H151" s="301">
        <v>61611.55</v>
      </c>
      <c r="I151">
        <v>852406.6</v>
      </c>
      <c r="J151">
        <v>18267.64</v>
      </c>
      <c r="N151" s="301">
        <v>28890.33</v>
      </c>
      <c r="P151">
        <v>587481.24</v>
      </c>
      <c r="R151">
        <v>399608.02</v>
      </c>
      <c r="T151" s="301">
        <v>805892.69</v>
      </c>
      <c r="U151" s="301">
        <v>26700</v>
      </c>
      <c r="X151" s="301">
        <v>740104</v>
      </c>
      <c r="Y151" s="301">
        <v>8000</v>
      </c>
      <c r="Z151">
        <v>829397</v>
      </c>
      <c r="AC151">
        <v>618083.22</v>
      </c>
      <c r="AD151">
        <v>35175.129999999997</v>
      </c>
      <c r="AG151" s="76">
        <f t="shared" ref="AG151:AG189" si="19">SUM(F151:H151)</f>
        <v>313749.69</v>
      </c>
      <c r="AH151" s="31">
        <f t="shared" ref="AH151:AH189" si="20">SUM(L151:O151)</f>
        <v>28890.33</v>
      </c>
      <c r="AI151" s="21">
        <f t="shared" ref="AI151:AI189" si="21">AG151-AH151</f>
        <v>284859.36</v>
      </c>
      <c r="AJ151" s="15">
        <f t="shared" ref="AJ151:AJ189" si="22">SUM(S151:Y151)</f>
        <v>1580696.69</v>
      </c>
      <c r="AK151" s="16">
        <f t="shared" si="17"/>
        <v>1482655.3499999999</v>
      </c>
      <c r="AL151" s="26">
        <f t="shared" si="18"/>
        <v>98041.340000000084</v>
      </c>
    </row>
    <row r="152" spans="1:38" x14ac:dyDescent="0.25">
      <c r="A152" s="1" t="s">
        <v>493</v>
      </c>
      <c r="B152" s="1" t="s">
        <v>494</v>
      </c>
      <c r="C152" s="66">
        <v>1689</v>
      </c>
      <c r="D152" s="67" t="s">
        <v>1213</v>
      </c>
      <c r="E152" t="s">
        <v>3134</v>
      </c>
      <c r="F152" s="301">
        <v>401568.9</v>
      </c>
      <c r="G152" s="301">
        <v>0</v>
      </c>
      <c r="H152" s="301">
        <v>77302.53</v>
      </c>
      <c r="I152">
        <v>300126.88</v>
      </c>
      <c r="J152">
        <v>91593.25</v>
      </c>
      <c r="N152" s="301">
        <v>105250</v>
      </c>
      <c r="P152">
        <v>-1009202.71</v>
      </c>
      <c r="R152">
        <v>1677902.08</v>
      </c>
      <c r="T152" s="301">
        <v>1040776.33</v>
      </c>
      <c r="U152" s="301">
        <v>11970</v>
      </c>
      <c r="V152" s="301">
        <v>31.2</v>
      </c>
      <c r="X152" s="301">
        <v>542746</v>
      </c>
      <c r="Y152" s="301">
        <v>6000</v>
      </c>
      <c r="Z152">
        <v>747771</v>
      </c>
      <c r="AA152">
        <v>1500</v>
      </c>
      <c r="AC152">
        <v>797826.48</v>
      </c>
      <c r="AD152">
        <v>32635.360000000001</v>
      </c>
      <c r="AG152" s="76">
        <f t="shared" si="19"/>
        <v>478871.43000000005</v>
      </c>
      <c r="AH152" s="31">
        <f t="shared" si="20"/>
        <v>105250</v>
      </c>
      <c r="AI152" s="21">
        <f t="shared" si="21"/>
        <v>373621.43000000005</v>
      </c>
      <c r="AJ152" s="15">
        <f t="shared" si="22"/>
        <v>1601523.53</v>
      </c>
      <c r="AK152" s="16">
        <f t="shared" si="17"/>
        <v>1579732.84</v>
      </c>
      <c r="AL152" s="26">
        <f t="shared" si="18"/>
        <v>21790.689999999944</v>
      </c>
    </row>
    <row r="153" spans="1:38" x14ac:dyDescent="0.25">
      <c r="A153" s="1" t="s">
        <v>493</v>
      </c>
      <c r="B153" s="1" t="s">
        <v>494</v>
      </c>
      <c r="C153" s="66">
        <v>4089</v>
      </c>
      <c r="D153" s="67" t="s">
        <v>1214</v>
      </c>
      <c r="E153" t="s">
        <v>3135</v>
      </c>
      <c r="F153" s="301">
        <v>286655.77</v>
      </c>
      <c r="G153" s="301">
        <v>24500</v>
      </c>
      <c r="H153" s="301">
        <v>199587.67</v>
      </c>
      <c r="I153">
        <v>792494.93</v>
      </c>
      <c r="J153">
        <v>52929.1</v>
      </c>
      <c r="N153" s="301">
        <v>166733.4</v>
      </c>
      <c r="P153">
        <v>662257.37</v>
      </c>
      <c r="R153">
        <v>511906.95</v>
      </c>
      <c r="T153" s="301">
        <v>1181374.3</v>
      </c>
      <c r="U153" s="301">
        <v>95923</v>
      </c>
      <c r="V153" s="301">
        <v>10.82</v>
      </c>
      <c r="X153" s="301">
        <v>1233253</v>
      </c>
      <c r="Y153" s="301">
        <v>28000</v>
      </c>
      <c r="Z153">
        <v>1524167</v>
      </c>
      <c r="AC153">
        <v>857912.83</v>
      </c>
      <c r="AD153">
        <v>45937.599999999999</v>
      </c>
      <c r="AG153" s="76">
        <f t="shared" si="19"/>
        <v>510743.44000000006</v>
      </c>
      <c r="AH153" s="31">
        <f t="shared" si="20"/>
        <v>166733.4</v>
      </c>
      <c r="AI153" s="21">
        <f t="shared" si="21"/>
        <v>344010.04000000004</v>
      </c>
      <c r="AJ153" s="15">
        <f t="shared" si="22"/>
        <v>2538561.12</v>
      </c>
      <c r="AK153" s="16">
        <f t="shared" si="17"/>
        <v>2428017.4300000002</v>
      </c>
      <c r="AL153" s="26">
        <f t="shared" si="18"/>
        <v>110543.68999999994</v>
      </c>
    </row>
    <row r="154" spans="1:38" x14ac:dyDescent="0.25">
      <c r="A154" s="1" t="s">
        <v>493</v>
      </c>
      <c r="B154" s="1" t="s">
        <v>494</v>
      </c>
      <c r="C154" s="66">
        <v>5940</v>
      </c>
      <c r="D154" s="67" t="s">
        <v>1215</v>
      </c>
      <c r="E154" t="s">
        <v>3136</v>
      </c>
      <c r="F154" s="301">
        <v>1098035.76</v>
      </c>
      <c r="G154" s="301">
        <v>0</v>
      </c>
      <c r="H154" s="301">
        <v>122503.98</v>
      </c>
      <c r="I154">
        <v>714292.46</v>
      </c>
      <c r="J154">
        <v>144329.76999999999</v>
      </c>
      <c r="N154" s="301">
        <v>51300</v>
      </c>
      <c r="P154">
        <v>-1553505.16</v>
      </c>
      <c r="R154">
        <v>3252587.34</v>
      </c>
      <c r="T154" s="301">
        <v>1496766.05</v>
      </c>
      <c r="U154" s="301">
        <v>104000</v>
      </c>
      <c r="V154" s="301">
        <v>2.68</v>
      </c>
      <c r="X154" s="301">
        <v>784652</v>
      </c>
      <c r="Y154" s="301">
        <v>15000</v>
      </c>
      <c r="Z154">
        <v>1063244</v>
      </c>
      <c r="AC154">
        <v>1183553.6399999999</v>
      </c>
      <c r="AD154">
        <v>77389.8</v>
      </c>
      <c r="AG154" s="76">
        <f t="shared" si="19"/>
        <v>1220539.74</v>
      </c>
      <c r="AH154" s="31">
        <f t="shared" si="20"/>
        <v>51300</v>
      </c>
      <c r="AI154" s="21">
        <f t="shared" si="21"/>
        <v>1169239.74</v>
      </c>
      <c r="AJ154" s="15">
        <f t="shared" si="22"/>
        <v>2400420.73</v>
      </c>
      <c r="AK154" s="16">
        <f t="shared" si="17"/>
        <v>2324187.4399999995</v>
      </c>
      <c r="AL154" s="26">
        <f t="shared" si="18"/>
        <v>76233.290000000503</v>
      </c>
    </row>
    <row r="155" spans="1:38" x14ac:dyDescent="0.25">
      <c r="A155" s="1" t="s">
        <v>493</v>
      </c>
      <c r="B155" s="1" t="s">
        <v>494</v>
      </c>
      <c r="C155" s="66">
        <v>3290</v>
      </c>
      <c r="D155" s="67" t="s">
        <v>1216</v>
      </c>
      <c r="E155" t="s">
        <v>3181</v>
      </c>
      <c r="F155" s="301">
        <v>401473.21</v>
      </c>
      <c r="G155" s="301">
        <v>0</v>
      </c>
      <c r="H155" s="301">
        <v>114686.76</v>
      </c>
      <c r="I155">
        <v>1537497.08</v>
      </c>
      <c r="J155">
        <v>84919.34</v>
      </c>
      <c r="N155" s="301">
        <v>165166.25</v>
      </c>
      <c r="P155">
        <v>-529564.99</v>
      </c>
      <c r="R155">
        <v>2705484.32</v>
      </c>
      <c r="T155" s="301">
        <v>948655.01</v>
      </c>
      <c r="U155" s="301">
        <v>48000</v>
      </c>
      <c r="X155" s="301">
        <v>493712</v>
      </c>
      <c r="Y155" s="301">
        <v>6000</v>
      </c>
      <c r="Z155">
        <v>657044</v>
      </c>
      <c r="AC155">
        <v>1017471.06</v>
      </c>
      <c r="AD155">
        <v>56863.64</v>
      </c>
      <c r="AG155" s="76">
        <f t="shared" si="19"/>
        <v>516159.97000000003</v>
      </c>
      <c r="AH155" s="31">
        <f t="shared" si="20"/>
        <v>165166.25</v>
      </c>
      <c r="AI155" s="21">
        <f t="shared" si="21"/>
        <v>350993.72000000003</v>
      </c>
      <c r="AJ155" s="15">
        <f t="shared" si="22"/>
        <v>1496367.01</v>
      </c>
      <c r="AK155" s="16">
        <f t="shared" si="17"/>
        <v>1731378.7</v>
      </c>
      <c r="AL155" s="26">
        <f t="shared" si="18"/>
        <v>-235011.68999999994</v>
      </c>
    </row>
    <row r="156" spans="1:38" x14ac:dyDescent="0.25">
      <c r="A156" s="1" t="s">
        <v>497</v>
      </c>
      <c r="B156" s="1" t="s">
        <v>498</v>
      </c>
      <c r="C156" s="66">
        <v>3875</v>
      </c>
      <c r="D156" s="67" t="s">
        <v>1217</v>
      </c>
      <c r="E156" t="s">
        <v>3137</v>
      </c>
      <c r="F156" s="301">
        <v>264575.40999999997</v>
      </c>
      <c r="G156" s="301">
        <v>0</v>
      </c>
      <c r="H156" s="301">
        <v>62357.02</v>
      </c>
      <c r="I156">
        <v>335711.28</v>
      </c>
      <c r="J156">
        <v>184609.41</v>
      </c>
      <c r="N156" s="301">
        <v>668.04</v>
      </c>
      <c r="Q156">
        <v>-780268.44</v>
      </c>
      <c r="R156">
        <v>1733406.94</v>
      </c>
      <c r="T156" s="301">
        <v>564098.14</v>
      </c>
      <c r="X156" s="301">
        <v>775100</v>
      </c>
      <c r="Y156" s="301">
        <v>4000</v>
      </c>
      <c r="Z156">
        <v>1063886</v>
      </c>
      <c r="AA156">
        <v>2000</v>
      </c>
      <c r="AC156">
        <v>124353.96</v>
      </c>
      <c r="AD156">
        <v>105206.6</v>
      </c>
      <c r="AF156">
        <v>18000</v>
      </c>
      <c r="AG156" s="76">
        <f t="shared" si="19"/>
        <v>326932.43</v>
      </c>
      <c r="AH156" s="31">
        <f t="shared" si="20"/>
        <v>668.04</v>
      </c>
      <c r="AI156" s="21">
        <f t="shared" si="21"/>
        <v>326264.39</v>
      </c>
      <c r="AJ156" s="15">
        <f t="shared" si="22"/>
        <v>1343198.1400000001</v>
      </c>
      <c r="AK156" s="16">
        <f t="shared" si="17"/>
        <v>1313446.56</v>
      </c>
      <c r="AL156" s="26">
        <f t="shared" si="18"/>
        <v>29751.580000000075</v>
      </c>
    </row>
    <row r="157" spans="1:38" x14ac:dyDescent="0.25">
      <c r="A157" s="1" t="s">
        <v>497</v>
      </c>
      <c r="B157" s="1" t="s">
        <v>498</v>
      </c>
      <c r="C157" s="66">
        <v>4209</v>
      </c>
      <c r="D157" s="67" t="s">
        <v>1218</v>
      </c>
      <c r="E157" t="s">
        <v>3138</v>
      </c>
      <c r="F157" s="301">
        <v>207108.03</v>
      </c>
      <c r="G157" s="301">
        <v>0</v>
      </c>
      <c r="H157" s="301">
        <v>27691.85</v>
      </c>
      <c r="I157">
        <v>76001.78</v>
      </c>
      <c r="J157">
        <v>75814.5</v>
      </c>
      <c r="N157" s="301">
        <v>0</v>
      </c>
      <c r="Q157">
        <v>-1475347.24</v>
      </c>
      <c r="R157">
        <v>1890457.72</v>
      </c>
      <c r="T157" s="301">
        <v>377447.42</v>
      </c>
      <c r="X157" s="301">
        <v>492000</v>
      </c>
      <c r="Y157" s="301">
        <v>12000</v>
      </c>
      <c r="Z157">
        <v>615821</v>
      </c>
      <c r="AC157">
        <v>117132.42</v>
      </c>
      <c r="AD157">
        <v>13113.32</v>
      </c>
      <c r="AF157">
        <v>36000</v>
      </c>
      <c r="AG157" s="76">
        <f t="shared" si="19"/>
        <v>234799.88</v>
      </c>
      <c r="AH157" s="31">
        <f t="shared" si="20"/>
        <v>0</v>
      </c>
      <c r="AI157" s="21">
        <f t="shared" si="21"/>
        <v>234799.88</v>
      </c>
      <c r="AJ157" s="15">
        <f t="shared" si="22"/>
        <v>881447.41999999993</v>
      </c>
      <c r="AK157" s="16">
        <f t="shared" si="17"/>
        <v>782066.74</v>
      </c>
      <c r="AL157" s="26">
        <f t="shared" si="18"/>
        <v>99380.679999999935</v>
      </c>
    </row>
    <row r="158" spans="1:38" x14ac:dyDescent="0.25">
      <c r="A158" s="1" t="s">
        <v>497</v>
      </c>
      <c r="B158" s="1" t="s">
        <v>498</v>
      </c>
      <c r="C158" s="66">
        <v>5209</v>
      </c>
      <c r="D158" s="67" t="s">
        <v>1219</v>
      </c>
      <c r="E158" t="s">
        <v>3139</v>
      </c>
      <c r="F158" s="301">
        <v>154642.29999999999</v>
      </c>
      <c r="G158" s="301">
        <v>0</v>
      </c>
      <c r="H158" s="301">
        <v>120663.71</v>
      </c>
      <c r="I158">
        <v>2005148.3</v>
      </c>
      <c r="J158">
        <v>39689.300000000003</v>
      </c>
      <c r="N158" s="301">
        <v>0</v>
      </c>
      <c r="Q158">
        <v>1780157.03</v>
      </c>
      <c r="R158">
        <v>715300.29</v>
      </c>
      <c r="T158" s="301">
        <v>679818.86</v>
      </c>
      <c r="V158" s="301">
        <v>14.23</v>
      </c>
      <c r="X158" s="301">
        <v>581460</v>
      </c>
      <c r="Y158" s="301">
        <v>6000</v>
      </c>
      <c r="Z158">
        <v>907289</v>
      </c>
      <c r="AC158">
        <v>175768.38</v>
      </c>
      <c r="AD158">
        <v>127686.92</v>
      </c>
      <c r="AG158" s="76">
        <f t="shared" si="19"/>
        <v>275306.01</v>
      </c>
      <c r="AH158" s="31">
        <f t="shared" si="20"/>
        <v>0</v>
      </c>
      <c r="AI158" s="21">
        <f t="shared" si="21"/>
        <v>275306.01</v>
      </c>
      <c r="AJ158" s="15">
        <f t="shared" si="22"/>
        <v>1267293.0899999999</v>
      </c>
      <c r="AK158" s="16">
        <f t="shared" si="17"/>
        <v>1210744.2999999998</v>
      </c>
      <c r="AL158" s="26">
        <f t="shared" si="18"/>
        <v>56548.790000000037</v>
      </c>
    </row>
    <row r="159" spans="1:38" x14ac:dyDescent="0.25">
      <c r="A159" s="1" t="s">
        <v>497</v>
      </c>
      <c r="B159" s="1" t="s">
        <v>498</v>
      </c>
      <c r="C159" s="66">
        <v>5460</v>
      </c>
      <c r="D159" s="67" t="s">
        <v>1220</v>
      </c>
      <c r="E159" t="s">
        <v>3140</v>
      </c>
      <c r="F159" s="301">
        <v>346973.85</v>
      </c>
      <c r="G159" s="301">
        <v>0</v>
      </c>
      <c r="H159" s="301">
        <v>123737.34</v>
      </c>
      <c r="I159">
        <v>120464.48</v>
      </c>
      <c r="J159">
        <v>116110.98</v>
      </c>
      <c r="N159" s="301">
        <v>0</v>
      </c>
      <c r="Q159">
        <v>-819109.57</v>
      </c>
      <c r="R159">
        <v>1595931.52</v>
      </c>
      <c r="T159" s="301">
        <v>620639.69999999995</v>
      </c>
      <c r="X159" s="301">
        <v>542640</v>
      </c>
      <c r="Z159">
        <v>864794</v>
      </c>
      <c r="AC159">
        <v>122901.13</v>
      </c>
      <c r="AD159">
        <v>55943.12</v>
      </c>
      <c r="AF159">
        <v>44051.75</v>
      </c>
      <c r="AG159" s="76">
        <f t="shared" si="19"/>
        <v>470711.18999999994</v>
      </c>
      <c r="AH159" s="31">
        <f t="shared" si="20"/>
        <v>0</v>
      </c>
      <c r="AI159" s="21">
        <f t="shared" si="21"/>
        <v>470711.18999999994</v>
      </c>
      <c r="AJ159" s="15">
        <f t="shared" si="22"/>
        <v>1163279.7</v>
      </c>
      <c r="AK159" s="16">
        <f t="shared" si="17"/>
        <v>1087690</v>
      </c>
      <c r="AL159" s="26">
        <f t="shared" si="18"/>
        <v>75589.699999999953</v>
      </c>
    </row>
    <row r="160" spans="1:38" x14ac:dyDescent="0.25">
      <c r="A160" s="1" t="s">
        <v>501</v>
      </c>
      <c r="B160" s="1" t="s">
        <v>502</v>
      </c>
      <c r="C160" s="66">
        <v>2090</v>
      </c>
      <c r="D160" s="67" t="s">
        <v>1221</v>
      </c>
      <c r="E160" t="s">
        <v>3141</v>
      </c>
      <c r="F160" s="301">
        <v>334911.83</v>
      </c>
      <c r="G160" s="301">
        <v>0</v>
      </c>
      <c r="H160" s="301">
        <v>34586</v>
      </c>
      <c r="I160">
        <v>252417.21</v>
      </c>
      <c r="J160">
        <v>192134.35</v>
      </c>
      <c r="N160" s="301">
        <v>0</v>
      </c>
      <c r="Q160">
        <v>-1351937.17</v>
      </c>
      <c r="R160">
        <v>2218013.29</v>
      </c>
      <c r="T160" s="301">
        <v>256154.9</v>
      </c>
      <c r="V160" s="301">
        <v>766.93</v>
      </c>
      <c r="X160" s="301">
        <v>603723</v>
      </c>
      <c r="Z160">
        <v>753112</v>
      </c>
      <c r="AC160">
        <v>107568.94</v>
      </c>
      <c r="AD160">
        <v>37128.620000000003</v>
      </c>
      <c r="AG160" s="76">
        <f t="shared" si="19"/>
        <v>369497.83</v>
      </c>
      <c r="AH160" s="31">
        <f t="shared" si="20"/>
        <v>0</v>
      </c>
      <c r="AI160" s="21">
        <f t="shared" si="21"/>
        <v>369497.83</v>
      </c>
      <c r="AJ160" s="15">
        <f t="shared" si="22"/>
        <v>860644.83</v>
      </c>
      <c r="AK160" s="16">
        <f t="shared" si="17"/>
        <v>897809.55999999994</v>
      </c>
      <c r="AL160" s="26">
        <f t="shared" si="18"/>
        <v>-37164.729999999981</v>
      </c>
    </row>
    <row r="161" spans="1:38" x14ac:dyDescent="0.25">
      <c r="A161" s="1" t="s">
        <v>501</v>
      </c>
      <c r="B161" s="1" t="s">
        <v>502</v>
      </c>
      <c r="C161" s="66">
        <v>3852</v>
      </c>
      <c r="D161" s="67" t="s">
        <v>1222</v>
      </c>
      <c r="E161" t="s">
        <v>3142</v>
      </c>
      <c r="F161" s="301">
        <v>320681.09999999998</v>
      </c>
      <c r="G161" s="301">
        <v>0</v>
      </c>
      <c r="H161" s="301">
        <v>83436.399999999994</v>
      </c>
      <c r="I161">
        <v>112916.68</v>
      </c>
      <c r="J161">
        <v>429595.54</v>
      </c>
      <c r="N161" s="301">
        <v>814.95</v>
      </c>
      <c r="Q161">
        <v>-765562.14</v>
      </c>
      <c r="R161">
        <v>1904185.77</v>
      </c>
      <c r="T161" s="301">
        <v>307804.64</v>
      </c>
      <c r="V161" s="301">
        <v>19.3</v>
      </c>
      <c r="X161" s="301">
        <v>1009269.5</v>
      </c>
      <c r="Z161">
        <v>1220128.5</v>
      </c>
      <c r="AC161">
        <v>129675.16</v>
      </c>
      <c r="AD161">
        <v>69958.64</v>
      </c>
      <c r="AG161" s="76">
        <f t="shared" si="19"/>
        <v>404117.5</v>
      </c>
      <c r="AH161" s="31">
        <f t="shared" si="20"/>
        <v>814.95</v>
      </c>
      <c r="AI161" s="21">
        <f t="shared" si="21"/>
        <v>403302.55</v>
      </c>
      <c r="AJ161" s="15">
        <f t="shared" si="22"/>
        <v>1317093.44</v>
      </c>
      <c r="AK161" s="16">
        <f t="shared" si="17"/>
        <v>1419762.2999999998</v>
      </c>
      <c r="AL161" s="26">
        <f t="shared" si="18"/>
        <v>-102668.85999999987</v>
      </c>
    </row>
    <row r="162" spans="1:38" x14ac:dyDescent="0.25">
      <c r="A162" s="1" t="s">
        <v>501</v>
      </c>
      <c r="B162" s="1" t="s">
        <v>502</v>
      </c>
      <c r="C162" s="66">
        <v>4000</v>
      </c>
      <c r="D162" s="67" t="s">
        <v>1223</v>
      </c>
      <c r="E162" t="s">
        <v>3143</v>
      </c>
      <c r="F162" s="301">
        <v>175632.73</v>
      </c>
      <c r="G162" s="301">
        <v>0</v>
      </c>
      <c r="H162" s="301">
        <v>13561.83</v>
      </c>
      <c r="I162">
        <v>359671.42</v>
      </c>
      <c r="J162">
        <v>469744.79</v>
      </c>
      <c r="Q162">
        <v>-872515.34</v>
      </c>
      <c r="R162">
        <v>2050038.21</v>
      </c>
      <c r="T162" s="301">
        <v>252324.23</v>
      </c>
      <c r="V162" s="301">
        <v>33.82</v>
      </c>
      <c r="X162" s="301">
        <v>607462</v>
      </c>
      <c r="Z162">
        <v>814306</v>
      </c>
      <c r="AC162">
        <v>43433.29</v>
      </c>
      <c r="AD162">
        <v>83992.86</v>
      </c>
      <c r="AG162" s="76">
        <f t="shared" si="19"/>
        <v>189194.56</v>
      </c>
      <c r="AH162" s="31">
        <f t="shared" si="20"/>
        <v>0</v>
      </c>
      <c r="AI162" s="21">
        <f t="shared" si="21"/>
        <v>189194.56</v>
      </c>
      <c r="AJ162" s="15">
        <f t="shared" si="22"/>
        <v>859820.05</v>
      </c>
      <c r="AK162" s="16">
        <f t="shared" si="17"/>
        <v>941732.15</v>
      </c>
      <c r="AL162" s="26">
        <f t="shared" si="18"/>
        <v>-81912.099999999977</v>
      </c>
    </row>
    <row r="163" spans="1:38" x14ac:dyDescent="0.25">
      <c r="A163" s="1" t="s">
        <v>501</v>
      </c>
      <c r="B163" s="1" t="s">
        <v>502</v>
      </c>
      <c r="C163" s="66">
        <v>5502</v>
      </c>
      <c r="D163" s="67" t="s">
        <v>1224</v>
      </c>
      <c r="E163" t="s">
        <v>3144</v>
      </c>
      <c r="F163" s="301">
        <v>359751.46</v>
      </c>
      <c r="G163" s="301">
        <v>0</v>
      </c>
      <c r="H163" s="301">
        <v>80318.89</v>
      </c>
      <c r="I163">
        <v>1344490.72</v>
      </c>
      <c r="J163">
        <v>293428.64</v>
      </c>
      <c r="Q163">
        <v>1961602.78</v>
      </c>
      <c r="R163">
        <v>345682.71</v>
      </c>
      <c r="T163" s="301">
        <v>300988.55</v>
      </c>
      <c r="V163" s="301">
        <v>220.34</v>
      </c>
      <c r="X163" s="301">
        <v>887012</v>
      </c>
      <c r="Z163">
        <v>1078631</v>
      </c>
      <c r="AC163">
        <v>119442.6</v>
      </c>
      <c r="AD163">
        <v>136343.07</v>
      </c>
      <c r="AG163" s="76">
        <f t="shared" si="19"/>
        <v>440070.35000000003</v>
      </c>
      <c r="AH163" s="31">
        <f t="shared" si="20"/>
        <v>0</v>
      </c>
      <c r="AI163" s="21">
        <f t="shared" si="21"/>
        <v>440070.35000000003</v>
      </c>
      <c r="AJ163" s="15">
        <f t="shared" si="22"/>
        <v>1188220.8900000001</v>
      </c>
      <c r="AK163" s="16">
        <f t="shared" si="17"/>
        <v>1334416.6700000002</v>
      </c>
      <c r="AL163" s="26">
        <f t="shared" si="18"/>
        <v>-146195.78000000003</v>
      </c>
    </row>
    <row r="164" spans="1:38" x14ac:dyDescent="0.25">
      <c r="A164" s="1" t="s">
        <v>505</v>
      </c>
      <c r="B164" s="1" t="s">
        <v>506</v>
      </c>
      <c r="C164" s="66">
        <v>2505</v>
      </c>
      <c r="D164" s="67" t="s">
        <v>1225</v>
      </c>
      <c r="E164" t="s">
        <v>3145</v>
      </c>
      <c r="F164" s="301">
        <v>700449.86</v>
      </c>
      <c r="G164" s="301">
        <v>0</v>
      </c>
      <c r="H164" s="301">
        <v>62708.67</v>
      </c>
      <c r="I164">
        <v>729868.73</v>
      </c>
      <c r="J164">
        <v>154035.6</v>
      </c>
      <c r="N164" s="301">
        <v>1410.14</v>
      </c>
      <c r="Q164">
        <v>969753.64</v>
      </c>
      <c r="R164">
        <v>633085.80000000005</v>
      </c>
      <c r="T164" s="301">
        <v>437815</v>
      </c>
      <c r="U164" s="301">
        <v>30000</v>
      </c>
      <c r="X164" s="301">
        <v>398060</v>
      </c>
      <c r="Y164" s="301">
        <v>12000</v>
      </c>
      <c r="Z164">
        <v>548944</v>
      </c>
      <c r="AC164">
        <v>196485.63</v>
      </c>
      <c r="AD164">
        <v>62331.12</v>
      </c>
      <c r="AG164" s="76">
        <f t="shared" si="19"/>
        <v>763158.53</v>
      </c>
      <c r="AH164" s="31">
        <f t="shared" si="20"/>
        <v>1410.14</v>
      </c>
      <c r="AI164" s="21">
        <f t="shared" si="21"/>
        <v>761748.39</v>
      </c>
      <c r="AJ164" s="15">
        <f t="shared" si="22"/>
        <v>877875</v>
      </c>
      <c r="AK164" s="16">
        <f t="shared" si="17"/>
        <v>807760.75</v>
      </c>
      <c r="AL164" s="26">
        <f t="shared" si="18"/>
        <v>70114.25</v>
      </c>
    </row>
    <row r="165" spans="1:38" x14ac:dyDescent="0.25">
      <c r="A165" s="1" t="s">
        <v>505</v>
      </c>
      <c r="B165" s="1" t="s">
        <v>506</v>
      </c>
      <c r="C165" s="66">
        <v>3733</v>
      </c>
      <c r="D165" s="67" t="s">
        <v>1226</v>
      </c>
      <c r="E165" t="s">
        <v>3146</v>
      </c>
      <c r="F165" s="301">
        <v>1576175.49</v>
      </c>
      <c r="G165" s="301">
        <v>0</v>
      </c>
      <c r="H165" s="301">
        <v>42925.01</v>
      </c>
      <c r="I165">
        <v>70293.41</v>
      </c>
      <c r="J165">
        <v>235734.38</v>
      </c>
      <c r="Q165">
        <v>148508.89000000001</v>
      </c>
      <c r="R165">
        <v>1315994.6399999999</v>
      </c>
      <c r="T165" s="301">
        <v>609895.31999999995</v>
      </c>
      <c r="U165" s="301">
        <v>204000</v>
      </c>
      <c r="V165" s="301">
        <v>30.46</v>
      </c>
      <c r="X165" s="301">
        <v>669080</v>
      </c>
      <c r="Y165" s="301">
        <v>96100</v>
      </c>
      <c r="Z165">
        <v>840488</v>
      </c>
      <c r="AC165">
        <v>167806.56</v>
      </c>
      <c r="AD165">
        <v>12873.36</v>
      </c>
      <c r="AE165">
        <v>51360</v>
      </c>
      <c r="AG165" s="76">
        <f t="shared" si="19"/>
        <v>1619100.5</v>
      </c>
      <c r="AH165" s="31">
        <f t="shared" si="20"/>
        <v>0</v>
      </c>
      <c r="AI165" s="21">
        <f t="shared" si="21"/>
        <v>1619100.5</v>
      </c>
      <c r="AJ165" s="15">
        <f t="shared" si="22"/>
        <v>1579105.7799999998</v>
      </c>
      <c r="AK165" s="16">
        <f t="shared" si="17"/>
        <v>1072527.92</v>
      </c>
      <c r="AL165" s="26">
        <f t="shared" si="18"/>
        <v>506577.85999999987</v>
      </c>
    </row>
    <row r="166" spans="1:38" x14ac:dyDescent="0.25">
      <c r="A166" s="1" t="s">
        <v>505</v>
      </c>
      <c r="B166" s="1" t="s">
        <v>506</v>
      </c>
      <c r="C166" s="66">
        <v>5221</v>
      </c>
      <c r="D166" s="67" t="s">
        <v>1227</v>
      </c>
      <c r="E166" t="s">
        <v>3147</v>
      </c>
      <c r="F166" s="301">
        <v>733643.38</v>
      </c>
      <c r="G166" s="301">
        <v>0</v>
      </c>
      <c r="H166" s="301">
        <v>60348.56</v>
      </c>
      <c r="I166">
        <v>89541.22</v>
      </c>
      <c r="J166">
        <v>497656.21</v>
      </c>
      <c r="K166">
        <v>7850</v>
      </c>
      <c r="N166" s="301">
        <v>343.36</v>
      </c>
      <c r="Q166">
        <v>-410467.24</v>
      </c>
      <c r="R166">
        <v>1954472.19</v>
      </c>
      <c r="T166" s="301">
        <v>650207.87</v>
      </c>
      <c r="X166" s="301">
        <v>957530</v>
      </c>
      <c r="Y166" s="301">
        <v>12000</v>
      </c>
      <c r="Z166">
        <v>1143169</v>
      </c>
      <c r="AC166">
        <v>461794.93</v>
      </c>
      <c r="AD166">
        <v>69857.88</v>
      </c>
      <c r="AE166">
        <v>52500</v>
      </c>
      <c r="AG166" s="76">
        <f t="shared" si="19"/>
        <v>793991.94</v>
      </c>
      <c r="AH166" s="31">
        <f t="shared" si="20"/>
        <v>343.36</v>
      </c>
      <c r="AI166" s="21">
        <f t="shared" si="21"/>
        <v>793648.58</v>
      </c>
      <c r="AJ166" s="15">
        <f t="shared" si="22"/>
        <v>1619737.87</v>
      </c>
      <c r="AK166" s="16">
        <f t="shared" si="17"/>
        <v>1727321.81</v>
      </c>
      <c r="AL166" s="26">
        <f t="shared" si="18"/>
        <v>-107583.93999999994</v>
      </c>
    </row>
    <row r="167" spans="1:38" x14ac:dyDescent="0.25">
      <c r="A167" s="1" t="s">
        <v>505</v>
      </c>
      <c r="B167" s="1" t="s">
        <v>506</v>
      </c>
      <c r="C167" s="66">
        <v>2747</v>
      </c>
      <c r="D167" s="67" t="s">
        <v>1228</v>
      </c>
      <c r="E167" t="s">
        <v>3148</v>
      </c>
      <c r="F167" s="301">
        <v>1026204.64</v>
      </c>
      <c r="G167" s="301">
        <v>0</v>
      </c>
      <c r="H167" s="301">
        <v>37805.61</v>
      </c>
      <c r="I167">
        <v>345933.2</v>
      </c>
      <c r="J167">
        <v>45319.69</v>
      </c>
      <c r="K167">
        <v>25029.35</v>
      </c>
      <c r="N167" s="301">
        <v>2056</v>
      </c>
      <c r="Q167">
        <v>-258143.61</v>
      </c>
      <c r="R167">
        <v>1659140.58</v>
      </c>
      <c r="T167" s="301">
        <v>496054.7</v>
      </c>
      <c r="U167" s="301">
        <v>25000</v>
      </c>
      <c r="X167" s="301">
        <v>626250</v>
      </c>
      <c r="Y167" s="301">
        <v>12000</v>
      </c>
      <c r="Z167">
        <v>760211</v>
      </c>
      <c r="AC167">
        <v>356000.4</v>
      </c>
      <c r="AD167">
        <v>38245.519999999997</v>
      </c>
      <c r="AE167">
        <v>45000</v>
      </c>
      <c r="AG167" s="76">
        <f t="shared" si="19"/>
        <v>1064010.25</v>
      </c>
      <c r="AH167" s="31">
        <f t="shared" si="20"/>
        <v>2056</v>
      </c>
      <c r="AI167" s="21">
        <f t="shared" si="21"/>
        <v>1061954.25</v>
      </c>
      <c r="AJ167" s="15">
        <f t="shared" si="22"/>
        <v>1159304.7</v>
      </c>
      <c r="AK167" s="16">
        <f t="shared" si="17"/>
        <v>1199456.92</v>
      </c>
      <c r="AL167" s="26">
        <f t="shared" si="18"/>
        <v>-40152.219999999972</v>
      </c>
    </row>
    <row r="168" spans="1:38" x14ac:dyDescent="0.25">
      <c r="A168" s="1" t="s">
        <v>505</v>
      </c>
      <c r="B168" s="1" t="s">
        <v>506</v>
      </c>
      <c r="C168" s="66">
        <v>3860</v>
      </c>
      <c r="D168" s="67" t="s">
        <v>1229</v>
      </c>
      <c r="E168" t="s">
        <v>3149</v>
      </c>
      <c r="F168" s="301">
        <v>472299.22</v>
      </c>
      <c r="G168" s="301">
        <v>0</v>
      </c>
      <c r="H168" s="301">
        <v>50691.65</v>
      </c>
      <c r="I168">
        <v>196615.08</v>
      </c>
      <c r="J168">
        <v>142617.43</v>
      </c>
      <c r="N168" s="301">
        <v>1668.42</v>
      </c>
      <c r="Q168">
        <v>-2633095.4700000002</v>
      </c>
      <c r="R168">
        <v>3430123.36</v>
      </c>
      <c r="T168" s="301">
        <v>611672.37</v>
      </c>
      <c r="X168" s="301">
        <v>1006990</v>
      </c>
      <c r="Y168" s="301">
        <v>4000</v>
      </c>
      <c r="Z168">
        <v>1172760</v>
      </c>
      <c r="AC168">
        <v>266648.84999999998</v>
      </c>
      <c r="AD168">
        <v>40862.959999999999</v>
      </c>
      <c r="AE168">
        <v>36000</v>
      </c>
      <c r="AG168" s="76">
        <f t="shared" si="19"/>
        <v>522990.87</v>
      </c>
      <c r="AH168" s="31">
        <f t="shared" si="20"/>
        <v>1668.42</v>
      </c>
      <c r="AI168" s="21">
        <f t="shared" si="21"/>
        <v>521322.45</v>
      </c>
      <c r="AJ168" s="15">
        <f t="shared" si="22"/>
        <v>1622662.37</v>
      </c>
      <c r="AK168" s="16">
        <f t="shared" si="17"/>
        <v>1516271.81</v>
      </c>
      <c r="AL168" s="26">
        <f t="shared" si="18"/>
        <v>106390.56000000006</v>
      </c>
    </row>
    <row r="169" spans="1:38" x14ac:dyDescent="0.25">
      <c r="A169" s="1" t="s">
        <v>509</v>
      </c>
      <c r="B169" s="1" t="s">
        <v>510</v>
      </c>
      <c r="C169" s="66">
        <v>992</v>
      </c>
      <c r="D169" s="67" t="s">
        <v>1230</v>
      </c>
      <c r="E169" t="s">
        <v>3150</v>
      </c>
      <c r="F169" s="301">
        <v>610839.63</v>
      </c>
      <c r="G169" s="301">
        <v>0</v>
      </c>
      <c r="H169" s="301">
        <v>68405.320000000007</v>
      </c>
      <c r="I169">
        <v>410426.47</v>
      </c>
      <c r="J169">
        <v>100524.69</v>
      </c>
      <c r="N169" s="301">
        <v>875.56</v>
      </c>
      <c r="Q169">
        <v>915401.62</v>
      </c>
      <c r="T169" s="301">
        <v>1044124.19</v>
      </c>
      <c r="X169" s="301">
        <v>486080</v>
      </c>
      <c r="Y169" s="301">
        <v>6500</v>
      </c>
      <c r="Z169">
        <v>676565</v>
      </c>
      <c r="AA169">
        <v>3000</v>
      </c>
      <c r="AC169">
        <v>141155.07</v>
      </c>
      <c r="AD169">
        <v>11101.44</v>
      </c>
      <c r="AG169" s="76">
        <f t="shared" si="19"/>
        <v>679244.95</v>
      </c>
      <c r="AH169" s="31">
        <f t="shared" si="20"/>
        <v>875.56</v>
      </c>
      <c r="AI169" s="21">
        <f t="shared" si="21"/>
        <v>678369.3899999999</v>
      </c>
      <c r="AJ169" s="15">
        <f t="shared" si="22"/>
        <v>1536704.19</v>
      </c>
      <c r="AK169" s="16">
        <f t="shared" si="17"/>
        <v>831821.51</v>
      </c>
      <c r="AL169" s="26">
        <f t="shared" si="18"/>
        <v>704882.67999999993</v>
      </c>
    </row>
    <row r="170" spans="1:38" x14ac:dyDescent="0.25">
      <c r="A170" s="1" t="s">
        <v>509</v>
      </c>
      <c r="B170" s="1" t="s">
        <v>510</v>
      </c>
      <c r="C170" s="66">
        <v>5690</v>
      </c>
      <c r="D170" s="67" t="s">
        <v>1231</v>
      </c>
      <c r="E170" t="s">
        <v>3151</v>
      </c>
      <c r="F170" s="301">
        <v>957636.53</v>
      </c>
      <c r="G170" s="301">
        <v>0</v>
      </c>
      <c r="H170" s="301">
        <v>58308.21</v>
      </c>
      <c r="I170">
        <v>152410.09</v>
      </c>
      <c r="J170">
        <v>506942.86</v>
      </c>
      <c r="N170" s="301">
        <v>365.95</v>
      </c>
      <c r="Q170">
        <v>1261350.3999999999</v>
      </c>
      <c r="T170" s="301">
        <v>1074028.82</v>
      </c>
      <c r="X170" s="301">
        <v>659820</v>
      </c>
      <c r="Y170" s="301">
        <v>13000</v>
      </c>
      <c r="Z170">
        <v>933157.84</v>
      </c>
      <c r="AC170">
        <v>137940.25</v>
      </c>
      <c r="AD170">
        <v>54020.639999999999</v>
      </c>
      <c r="AG170" s="76">
        <f t="shared" si="19"/>
        <v>1015944.74</v>
      </c>
      <c r="AH170" s="31">
        <f t="shared" si="20"/>
        <v>365.95</v>
      </c>
      <c r="AI170" s="21">
        <f t="shared" si="21"/>
        <v>1015578.79</v>
      </c>
      <c r="AJ170" s="15">
        <f t="shared" si="22"/>
        <v>1746848.82</v>
      </c>
      <c r="AK170" s="16">
        <f t="shared" si="17"/>
        <v>1125118.7299999997</v>
      </c>
      <c r="AL170" s="26">
        <f t="shared" si="18"/>
        <v>621730.09000000032</v>
      </c>
    </row>
    <row r="171" spans="1:38" x14ac:dyDescent="0.25">
      <c r="A171" s="1" t="s">
        <v>509</v>
      </c>
      <c r="B171" s="1" t="s">
        <v>510</v>
      </c>
      <c r="C171" s="66">
        <v>3265</v>
      </c>
      <c r="D171" s="67" t="s">
        <v>1232</v>
      </c>
      <c r="E171" t="s">
        <v>3152</v>
      </c>
      <c r="F171" s="301">
        <v>434774.97</v>
      </c>
      <c r="H171" s="301">
        <v>57215.09</v>
      </c>
      <c r="I171">
        <v>344822.29</v>
      </c>
      <c r="J171">
        <v>649184.86</v>
      </c>
      <c r="N171" s="301">
        <v>0</v>
      </c>
      <c r="Q171">
        <v>1190014.76</v>
      </c>
      <c r="T171" s="301">
        <v>792398.69</v>
      </c>
      <c r="X171" s="301">
        <v>598370</v>
      </c>
      <c r="Y171" s="301">
        <v>8000</v>
      </c>
      <c r="Z171">
        <v>799798</v>
      </c>
      <c r="AA171">
        <v>1500</v>
      </c>
      <c r="AC171">
        <v>114850.55</v>
      </c>
      <c r="AD171">
        <v>26826.44</v>
      </c>
      <c r="AG171" s="76">
        <f t="shared" si="19"/>
        <v>491990.05999999994</v>
      </c>
      <c r="AH171" s="31">
        <f t="shared" si="20"/>
        <v>0</v>
      </c>
      <c r="AI171" s="21">
        <f t="shared" si="21"/>
        <v>491990.05999999994</v>
      </c>
      <c r="AJ171" s="15">
        <f t="shared" si="22"/>
        <v>1398768.69</v>
      </c>
      <c r="AK171" s="16">
        <f t="shared" si="17"/>
        <v>942974.99</v>
      </c>
      <c r="AL171" s="26">
        <f t="shared" si="18"/>
        <v>455793.69999999995</v>
      </c>
    </row>
    <row r="172" spans="1:38" x14ac:dyDescent="0.25">
      <c r="A172" s="1" t="s">
        <v>509</v>
      </c>
      <c r="B172" s="1" t="s">
        <v>510</v>
      </c>
      <c r="C172" s="66">
        <v>5131</v>
      </c>
      <c r="D172" s="67" t="s">
        <v>1233</v>
      </c>
      <c r="E172" t="s">
        <v>3153</v>
      </c>
      <c r="F172" s="301">
        <v>1008746.6</v>
      </c>
      <c r="G172" s="301">
        <v>0</v>
      </c>
      <c r="H172" s="301">
        <v>34718.92</v>
      </c>
      <c r="I172">
        <v>76518.86</v>
      </c>
      <c r="J172">
        <v>-3893.51</v>
      </c>
      <c r="N172" s="301">
        <v>883.6</v>
      </c>
      <c r="Q172">
        <v>722291.19999999995</v>
      </c>
      <c r="T172" s="301">
        <v>938403.89</v>
      </c>
      <c r="X172" s="301">
        <v>896430</v>
      </c>
      <c r="Y172" s="301">
        <v>13000</v>
      </c>
      <c r="Z172">
        <v>1119853</v>
      </c>
      <c r="AB172">
        <v>6000</v>
      </c>
      <c r="AC172">
        <v>103169.91</v>
      </c>
      <c r="AD172">
        <v>58751.16</v>
      </c>
      <c r="AG172" s="76">
        <f t="shared" si="19"/>
        <v>1043465.52</v>
      </c>
      <c r="AH172" s="31">
        <f t="shared" si="20"/>
        <v>883.6</v>
      </c>
      <c r="AI172" s="21">
        <f t="shared" si="21"/>
        <v>1042581.92</v>
      </c>
      <c r="AJ172" s="15">
        <f t="shared" si="22"/>
        <v>1847833.8900000001</v>
      </c>
      <c r="AK172" s="16">
        <f t="shared" si="17"/>
        <v>1287774.0699999998</v>
      </c>
      <c r="AL172" s="26">
        <f t="shared" si="18"/>
        <v>560059.8200000003</v>
      </c>
    </row>
    <row r="173" spans="1:38" x14ac:dyDescent="0.25">
      <c r="A173" s="1" t="s">
        <v>509</v>
      </c>
      <c r="B173" s="1" t="s">
        <v>510</v>
      </c>
      <c r="C173" s="66">
        <v>3470</v>
      </c>
      <c r="D173" s="67" t="s">
        <v>1234</v>
      </c>
      <c r="E173" t="s">
        <v>3154</v>
      </c>
      <c r="F173" s="301">
        <v>1501792.86</v>
      </c>
      <c r="G173" s="301">
        <v>0</v>
      </c>
      <c r="H173" s="301">
        <v>94101.62</v>
      </c>
      <c r="I173">
        <v>48124</v>
      </c>
      <c r="J173">
        <v>322147.34000000003</v>
      </c>
      <c r="N173" s="301">
        <v>224.98</v>
      </c>
      <c r="Q173">
        <v>1516705.12</v>
      </c>
      <c r="T173" s="301">
        <v>1084409.44</v>
      </c>
      <c r="V173" s="301">
        <v>37.97</v>
      </c>
      <c r="X173" s="301">
        <v>769830</v>
      </c>
      <c r="Y173" s="301">
        <v>11500</v>
      </c>
      <c r="Z173">
        <v>994235</v>
      </c>
      <c r="AA173">
        <v>4500</v>
      </c>
      <c r="AC173">
        <v>169836.78</v>
      </c>
      <c r="AD173">
        <v>56751.16</v>
      </c>
      <c r="AG173" s="76">
        <f t="shared" si="19"/>
        <v>1595894.48</v>
      </c>
      <c r="AH173" s="31">
        <f t="shared" si="20"/>
        <v>224.98</v>
      </c>
      <c r="AI173" s="21">
        <f t="shared" si="21"/>
        <v>1595669.5</v>
      </c>
      <c r="AJ173" s="15">
        <f t="shared" si="22"/>
        <v>1865777.41</v>
      </c>
      <c r="AK173" s="16">
        <f t="shared" si="17"/>
        <v>1225322.94</v>
      </c>
      <c r="AL173" s="26">
        <f t="shared" si="18"/>
        <v>640454.47</v>
      </c>
    </row>
    <row r="174" spans="1:38" x14ac:dyDescent="0.25">
      <c r="A174" s="1" t="s">
        <v>509</v>
      </c>
      <c r="B174" s="1" t="s">
        <v>510</v>
      </c>
      <c r="C174" s="66">
        <v>6314</v>
      </c>
      <c r="D174" s="67" t="s">
        <v>1235</v>
      </c>
      <c r="E174" t="s">
        <v>3155</v>
      </c>
      <c r="F174" s="301">
        <v>1069796.72</v>
      </c>
      <c r="G174" s="301">
        <v>0</v>
      </c>
      <c r="H174" s="301">
        <v>42056.14</v>
      </c>
      <c r="I174">
        <v>339446.96</v>
      </c>
      <c r="J174">
        <v>154813.16</v>
      </c>
      <c r="N174" s="301">
        <v>35</v>
      </c>
      <c r="Q174">
        <v>1064877.83</v>
      </c>
      <c r="T174" s="301">
        <v>1352012.18</v>
      </c>
      <c r="X174" s="301">
        <v>722080</v>
      </c>
      <c r="Y174" s="301">
        <v>13000</v>
      </c>
      <c r="Z174">
        <v>1111911.92</v>
      </c>
      <c r="AC174">
        <v>196163.28</v>
      </c>
      <c r="AD174">
        <v>35323.08</v>
      </c>
      <c r="AG174" s="76">
        <f t="shared" si="19"/>
        <v>1111852.8599999999</v>
      </c>
      <c r="AH174" s="31">
        <f t="shared" si="20"/>
        <v>35</v>
      </c>
      <c r="AI174" s="21">
        <f t="shared" si="21"/>
        <v>1111817.8599999999</v>
      </c>
      <c r="AJ174" s="15">
        <f t="shared" si="22"/>
        <v>2087092.18</v>
      </c>
      <c r="AK174" s="16">
        <f t="shared" si="17"/>
        <v>1343398.28</v>
      </c>
      <c r="AL174" s="26">
        <f t="shared" si="18"/>
        <v>743693.89999999991</v>
      </c>
    </row>
    <row r="175" spans="1:38" x14ac:dyDescent="0.25">
      <c r="A175" s="1" t="s">
        <v>513</v>
      </c>
      <c r="B175" s="1" t="s">
        <v>514</v>
      </c>
      <c r="C175" s="66">
        <v>4818</v>
      </c>
      <c r="D175" s="67" t="s">
        <v>1236</v>
      </c>
      <c r="E175" t="s">
        <v>3156</v>
      </c>
      <c r="F175" s="301">
        <v>679322.19</v>
      </c>
      <c r="G175" s="301">
        <v>0</v>
      </c>
      <c r="H175" s="301">
        <v>270762.05</v>
      </c>
      <c r="I175">
        <v>103177.87</v>
      </c>
      <c r="J175">
        <v>131597.46</v>
      </c>
      <c r="N175" s="301">
        <v>84.11</v>
      </c>
      <c r="Q175">
        <v>-282522.40000000002</v>
      </c>
      <c r="R175">
        <v>1908740.29</v>
      </c>
      <c r="T175" s="301">
        <v>162028.48000000001</v>
      </c>
      <c r="U175" s="301">
        <v>66000</v>
      </c>
      <c r="V175" s="301">
        <v>110.53</v>
      </c>
      <c r="X175" s="301">
        <v>686680</v>
      </c>
      <c r="Z175">
        <v>949407</v>
      </c>
      <c r="AC175">
        <v>177803.26</v>
      </c>
      <c r="AD175">
        <v>20963.68</v>
      </c>
      <c r="AG175" s="76">
        <f t="shared" si="19"/>
        <v>950084.24</v>
      </c>
      <c r="AH175" s="31">
        <f t="shared" si="20"/>
        <v>84.11</v>
      </c>
      <c r="AI175" s="21">
        <f t="shared" si="21"/>
        <v>950000.13</v>
      </c>
      <c r="AJ175" s="15">
        <f t="shared" si="22"/>
        <v>914819.01</v>
      </c>
      <c r="AK175" s="16">
        <f t="shared" si="17"/>
        <v>1148173.94</v>
      </c>
      <c r="AL175" s="26">
        <f t="shared" si="18"/>
        <v>-233354.92999999993</v>
      </c>
    </row>
    <row r="176" spans="1:38" x14ac:dyDescent="0.25">
      <c r="A176" s="1" t="s">
        <v>513</v>
      </c>
      <c r="B176" s="1" t="s">
        <v>514</v>
      </c>
      <c r="C176" s="66">
        <v>3493</v>
      </c>
      <c r="D176" s="67" t="s">
        <v>1237</v>
      </c>
      <c r="E176" t="s">
        <v>3157</v>
      </c>
      <c r="F176" s="301">
        <v>374487.72</v>
      </c>
      <c r="G176" s="301">
        <v>0</v>
      </c>
      <c r="H176" s="301">
        <v>171959.32</v>
      </c>
      <c r="I176">
        <v>292238.36</v>
      </c>
      <c r="J176">
        <v>105510.08</v>
      </c>
      <c r="N176" s="301">
        <v>84.11</v>
      </c>
      <c r="Q176">
        <v>-625494.52</v>
      </c>
      <c r="R176">
        <v>2036218.61</v>
      </c>
      <c r="T176" s="301">
        <v>179350.88</v>
      </c>
      <c r="U176" s="301">
        <v>108000</v>
      </c>
      <c r="V176" s="301">
        <v>66.97</v>
      </c>
      <c r="X176" s="301">
        <v>491800</v>
      </c>
      <c r="Z176">
        <v>707144</v>
      </c>
      <c r="AC176">
        <v>207458.69</v>
      </c>
      <c r="AD176">
        <v>44702.879999999997</v>
      </c>
      <c r="AG176" s="76">
        <f t="shared" si="19"/>
        <v>546447.04</v>
      </c>
      <c r="AH176" s="31">
        <f t="shared" si="20"/>
        <v>84.11</v>
      </c>
      <c r="AI176" s="21">
        <f t="shared" si="21"/>
        <v>546362.93000000005</v>
      </c>
      <c r="AJ176" s="15">
        <f t="shared" si="22"/>
        <v>779217.85</v>
      </c>
      <c r="AK176" s="16">
        <f t="shared" si="17"/>
        <v>959305.57</v>
      </c>
      <c r="AL176" s="26">
        <f t="shared" si="18"/>
        <v>-180087.71999999997</v>
      </c>
    </row>
    <row r="177" spans="1:38" x14ac:dyDescent="0.25">
      <c r="A177" s="1" t="s">
        <v>513</v>
      </c>
      <c r="B177" s="1" t="s">
        <v>514</v>
      </c>
      <c r="C177" s="66">
        <v>2171</v>
      </c>
      <c r="D177" s="67" t="s">
        <v>1238</v>
      </c>
      <c r="E177" t="s">
        <v>3158</v>
      </c>
      <c r="F177" s="301">
        <v>458412.27</v>
      </c>
      <c r="G177" s="301">
        <v>0</v>
      </c>
      <c r="H177" s="301">
        <v>255657.56</v>
      </c>
      <c r="I177">
        <v>10</v>
      </c>
      <c r="J177">
        <v>114821.14</v>
      </c>
      <c r="N177" s="301">
        <v>56.07</v>
      </c>
      <c r="Q177">
        <v>-1444997.47</v>
      </c>
      <c r="R177">
        <v>2581996.2400000002</v>
      </c>
      <c r="T177" s="301">
        <v>121383.36</v>
      </c>
      <c r="X177" s="301">
        <v>448560</v>
      </c>
      <c r="Z177">
        <v>613963</v>
      </c>
      <c r="AC177">
        <v>117375.06</v>
      </c>
      <c r="AD177">
        <v>16359.17</v>
      </c>
      <c r="AF177">
        <v>6000</v>
      </c>
      <c r="AG177" s="76">
        <f t="shared" si="19"/>
        <v>714069.83000000007</v>
      </c>
      <c r="AH177" s="31">
        <f t="shared" si="20"/>
        <v>56.07</v>
      </c>
      <c r="AI177" s="21">
        <f t="shared" si="21"/>
        <v>714013.76000000013</v>
      </c>
      <c r="AJ177" s="15">
        <f t="shared" si="22"/>
        <v>569943.36</v>
      </c>
      <c r="AK177" s="16">
        <f t="shared" si="17"/>
        <v>753697.2300000001</v>
      </c>
      <c r="AL177" s="26">
        <f t="shared" si="18"/>
        <v>-183753.87000000011</v>
      </c>
    </row>
    <row r="178" spans="1:38" x14ac:dyDescent="0.25">
      <c r="A178" s="1" t="s">
        <v>513</v>
      </c>
      <c r="B178" s="1" t="s">
        <v>514</v>
      </c>
      <c r="C178" s="66">
        <v>4974</v>
      </c>
      <c r="D178" s="67" t="s">
        <v>1239</v>
      </c>
      <c r="E178" t="s">
        <v>3159</v>
      </c>
      <c r="F178" s="301">
        <v>190949.56</v>
      </c>
      <c r="G178" s="301">
        <v>0</v>
      </c>
      <c r="H178" s="301">
        <v>372794.21</v>
      </c>
      <c r="I178">
        <v>8949.86</v>
      </c>
      <c r="J178">
        <v>242113.81</v>
      </c>
      <c r="N178" s="301">
        <v>37.380000000000003</v>
      </c>
      <c r="Q178">
        <v>22098.97</v>
      </c>
      <c r="R178">
        <v>1442473.15</v>
      </c>
      <c r="T178" s="301">
        <v>195330</v>
      </c>
      <c r="V178" s="301">
        <v>27.61</v>
      </c>
      <c r="X178" s="301">
        <v>516240</v>
      </c>
      <c r="Z178">
        <v>698988</v>
      </c>
      <c r="AC178">
        <v>271567.53999999998</v>
      </c>
      <c r="AD178">
        <v>200701.63</v>
      </c>
      <c r="AG178" s="76">
        <f t="shared" si="19"/>
        <v>563743.77</v>
      </c>
      <c r="AH178" s="31">
        <f t="shared" si="20"/>
        <v>37.380000000000003</v>
      </c>
      <c r="AI178" s="21">
        <f t="shared" si="21"/>
        <v>563706.39</v>
      </c>
      <c r="AJ178" s="15">
        <f t="shared" si="22"/>
        <v>711597.61</v>
      </c>
      <c r="AK178" s="16">
        <f t="shared" si="17"/>
        <v>1171257.17</v>
      </c>
      <c r="AL178" s="26">
        <f t="shared" si="18"/>
        <v>-459659.55999999994</v>
      </c>
    </row>
    <row r="179" spans="1:38" x14ac:dyDescent="0.25">
      <c r="A179" s="1" t="s">
        <v>513</v>
      </c>
      <c r="B179" s="1" t="s">
        <v>514</v>
      </c>
      <c r="C179" s="66">
        <v>2190</v>
      </c>
      <c r="D179" s="67" t="s">
        <v>1240</v>
      </c>
      <c r="E179" t="s">
        <v>3160</v>
      </c>
      <c r="F179" s="301">
        <v>520180.45</v>
      </c>
      <c r="G179" s="301">
        <v>0</v>
      </c>
      <c r="H179" s="301">
        <v>31145.31</v>
      </c>
      <c r="I179">
        <v>70012.42</v>
      </c>
      <c r="J179">
        <v>65405.79</v>
      </c>
      <c r="N179" s="301">
        <v>0</v>
      </c>
      <c r="Q179">
        <v>-725814.17</v>
      </c>
      <c r="R179">
        <v>1708773.29</v>
      </c>
      <c r="T179" s="301">
        <v>89638.43</v>
      </c>
      <c r="X179" s="301">
        <v>343360</v>
      </c>
      <c r="Z179">
        <v>436158</v>
      </c>
      <c r="AC179">
        <v>116876.54</v>
      </c>
      <c r="AD179">
        <v>56946.54</v>
      </c>
      <c r="AG179" s="76">
        <f t="shared" si="19"/>
        <v>551325.76</v>
      </c>
      <c r="AH179" s="31">
        <f t="shared" si="20"/>
        <v>0</v>
      </c>
      <c r="AI179" s="21">
        <f t="shared" si="21"/>
        <v>551325.76</v>
      </c>
      <c r="AJ179" s="15">
        <f t="shared" si="22"/>
        <v>432998.43</v>
      </c>
      <c r="AK179" s="16">
        <f t="shared" si="17"/>
        <v>609981.08000000007</v>
      </c>
      <c r="AL179" s="26">
        <f t="shared" si="18"/>
        <v>-176982.65000000008</v>
      </c>
    </row>
    <row r="180" spans="1:38" x14ac:dyDescent="0.25">
      <c r="A180" s="1" t="s">
        <v>513</v>
      </c>
      <c r="B180" s="1" t="s">
        <v>514</v>
      </c>
      <c r="C180" s="66">
        <v>3183</v>
      </c>
      <c r="D180" s="67" t="s">
        <v>1241</v>
      </c>
      <c r="E180" t="s">
        <v>3161</v>
      </c>
      <c r="F180" s="301">
        <v>220468.7</v>
      </c>
      <c r="G180" s="301">
        <v>0</v>
      </c>
      <c r="H180" s="301">
        <v>286292.23</v>
      </c>
      <c r="I180">
        <v>12662.63</v>
      </c>
      <c r="J180">
        <v>9855</v>
      </c>
      <c r="N180" s="301">
        <v>0</v>
      </c>
      <c r="Q180">
        <v>-833970.31</v>
      </c>
      <c r="R180">
        <v>1572242.02</v>
      </c>
      <c r="T180" s="301">
        <v>205240.39</v>
      </c>
      <c r="X180" s="301">
        <v>525760</v>
      </c>
      <c r="Z180">
        <v>683032</v>
      </c>
      <c r="AC180">
        <v>92747.46</v>
      </c>
      <c r="AD180">
        <v>13189.08</v>
      </c>
      <c r="AG180" s="76">
        <f t="shared" si="19"/>
        <v>506760.93</v>
      </c>
      <c r="AH180" s="31">
        <f t="shared" si="20"/>
        <v>0</v>
      </c>
      <c r="AI180" s="21">
        <f t="shared" si="21"/>
        <v>506760.93</v>
      </c>
      <c r="AJ180" s="15">
        <f t="shared" si="22"/>
        <v>731000.39</v>
      </c>
      <c r="AK180" s="16">
        <f t="shared" si="17"/>
        <v>788968.53999999992</v>
      </c>
      <c r="AL180" s="26">
        <f t="shared" si="18"/>
        <v>-57968.149999999907</v>
      </c>
    </row>
    <row r="181" spans="1:38" x14ac:dyDescent="0.25">
      <c r="A181" s="1" t="s">
        <v>513</v>
      </c>
      <c r="B181" s="1" t="s">
        <v>514</v>
      </c>
      <c r="C181" s="66">
        <v>3642</v>
      </c>
      <c r="D181" s="67" t="s">
        <v>1242</v>
      </c>
      <c r="E181" t="s">
        <v>3162</v>
      </c>
      <c r="F181" s="301">
        <v>563893.69999999995</v>
      </c>
      <c r="G181" s="301">
        <v>0</v>
      </c>
      <c r="H181" s="301">
        <v>297542.5</v>
      </c>
      <c r="I181">
        <v>80385.179999999993</v>
      </c>
      <c r="J181">
        <v>156180.62</v>
      </c>
      <c r="N181" s="301">
        <v>46.73</v>
      </c>
      <c r="Q181">
        <v>154820.74</v>
      </c>
      <c r="R181">
        <v>1286359.3700000001</v>
      </c>
      <c r="T181" s="301">
        <v>383775.74</v>
      </c>
      <c r="X181" s="301">
        <v>718680</v>
      </c>
      <c r="Z181">
        <v>866788</v>
      </c>
      <c r="AC181">
        <v>259651.18</v>
      </c>
      <c r="AD181">
        <v>155416.4</v>
      </c>
      <c r="AG181" s="76">
        <f t="shared" si="19"/>
        <v>861436.2</v>
      </c>
      <c r="AH181" s="31">
        <f t="shared" si="20"/>
        <v>46.73</v>
      </c>
      <c r="AI181" s="21">
        <f t="shared" si="21"/>
        <v>861389.47</v>
      </c>
      <c r="AJ181" s="15">
        <f t="shared" si="22"/>
        <v>1102455.74</v>
      </c>
      <c r="AK181" s="16">
        <f t="shared" si="17"/>
        <v>1281855.5799999998</v>
      </c>
      <c r="AL181" s="26">
        <f t="shared" si="18"/>
        <v>-179399.83999999985</v>
      </c>
    </row>
    <row r="182" spans="1:38" x14ac:dyDescent="0.25">
      <c r="A182" s="1" t="s">
        <v>517</v>
      </c>
      <c r="B182" s="1" t="s">
        <v>519</v>
      </c>
      <c r="C182" s="66">
        <v>3093</v>
      </c>
      <c r="D182" s="67" t="s">
        <v>1243</v>
      </c>
      <c r="E182" t="s">
        <v>3163</v>
      </c>
      <c r="F182" s="301">
        <v>447438.08000000002</v>
      </c>
      <c r="G182" s="301">
        <v>30254.880000000001</v>
      </c>
      <c r="H182" s="301">
        <v>54122.78</v>
      </c>
      <c r="I182">
        <v>195412.27</v>
      </c>
      <c r="J182">
        <v>114289.85</v>
      </c>
      <c r="K182">
        <v>31486.47</v>
      </c>
      <c r="M182" s="301">
        <v>1107</v>
      </c>
      <c r="Q182">
        <v>-815884.01</v>
      </c>
      <c r="R182">
        <v>1621669.25</v>
      </c>
      <c r="T182" s="301">
        <v>224589.99</v>
      </c>
      <c r="X182" s="301">
        <v>314650</v>
      </c>
      <c r="Y182" s="301">
        <v>63999.25</v>
      </c>
      <c r="Z182">
        <v>435936</v>
      </c>
      <c r="AC182">
        <v>92426.61</v>
      </c>
      <c r="AD182">
        <v>23789.41</v>
      </c>
      <c r="AG182" s="76">
        <f t="shared" si="19"/>
        <v>531815.74</v>
      </c>
      <c r="AH182" s="31">
        <f t="shared" si="20"/>
        <v>1107</v>
      </c>
      <c r="AI182" s="21">
        <f t="shared" si="21"/>
        <v>530708.74</v>
      </c>
      <c r="AJ182" s="15">
        <f t="shared" si="22"/>
        <v>603239.24</v>
      </c>
      <c r="AK182" s="16">
        <f t="shared" si="17"/>
        <v>552152.02</v>
      </c>
      <c r="AL182" s="26">
        <f t="shared" si="18"/>
        <v>51087.219999999972</v>
      </c>
    </row>
    <row r="183" spans="1:38" x14ac:dyDescent="0.25">
      <c r="A183" s="1" t="s">
        <v>517</v>
      </c>
      <c r="B183" s="1" t="s">
        <v>519</v>
      </c>
      <c r="C183" s="66">
        <v>2775</v>
      </c>
      <c r="D183" s="67" t="s">
        <v>1244</v>
      </c>
      <c r="E183" t="s">
        <v>3164</v>
      </c>
      <c r="F183" s="301">
        <v>116998.56</v>
      </c>
      <c r="G183" s="301">
        <v>12200</v>
      </c>
      <c r="H183" s="301">
        <v>65811.240000000005</v>
      </c>
      <c r="I183">
        <v>153307.39000000001</v>
      </c>
      <c r="J183">
        <v>642452.62</v>
      </c>
      <c r="K183">
        <v>2940</v>
      </c>
      <c r="Q183">
        <v>-1174867.04</v>
      </c>
      <c r="R183">
        <v>2143817.25</v>
      </c>
      <c r="T183" s="301">
        <v>379646.62</v>
      </c>
      <c r="V183" s="301">
        <v>13.48</v>
      </c>
      <c r="X183" s="301">
        <v>495530</v>
      </c>
      <c r="Y183" s="301">
        <v>110954.75</v>
      </c>
      <c r="Z183">
        <v>706058</v>
      </c>
      <c r="AC183">
        <v>85797.2</v>
      </c>
      <c r="AD183">
        <v>81746.55</v>
      </c>
      <c r="AG183" s="76">
        <f t="shared" si="19"/>
        <v>195009.8</v>
      </c>
      <c r="AH183" s="31">
        <f t="shared" si="20"/>
        <v>0</v>
      </c>
      <c r="AI183" s="21">
        <f t="shared" si="21"/>
        <v>195009.8</v>
      </c>
      <c r="AJ183" s="15">
        <f t="shared" si="22"/>
        <v>986144.85</v>
      </c>
      <c r="AK183" s="16">
        <f t="shared" si="17"/>
        <v>873601.75</v>
      </c>
      <c r="AL183" s="26">
        <f t="shared" si="18"/>
        <v>112543.09999999998</v>
      </c>
    </row>
    <row r="184" spans="1:38" x14ac:dyDescent="0.25">
      <c r="A184" s="1" t="s">
        <v>517</v>
      </c>
      <c r="B184" s="1" t="s">
        <v>519</v>
      </c>
      <c r="C184" s="66">
        <v>2224</v>
      </c>
      <c r="D184" s="67" t="s">
        <v>1245</v>
      </c>
      <c r="E184" t="s">
        <v>3165</v>
      </c>
      <c r="F184" s="301">
        <v>371727.02</v>
      </c>
      <c r="G184" s="301">
        <v>56328</v>
      </c>
      <c r="H184" s="301">
        <v>24237.21</v>
      </c>
      <c r="I184">
        <v>2049200.75</v>
      </c>
      <c r="J184">
        <v>192881.54</v>
      </c>
      <c r="K184">
        <v>0</v>
      </c>
      <c r="Q184">
        <v>2412212.64</v>
      </c>
      <c r="R184">
        <v>309335.96999999997</v>
      </c>
      <c r="T184" s="301">
        <v>209003.29</v>
      </c>
      <c r="X184" s="301">
        <v>342400</v>
      </c>
      <c r="Y184" s="301">
        <v>39183.75</v>
      </c>
      <c r="Z184">
        <v>395940</v>
      </c>
      <c r="AC184">
        <v>100130.01</v>
      </c>
      <c r="AD184">
        <v>59388.62</v>
      </c>
      <c r="AG184" s="76">
        <f t="shared" si="19"/>
        <v>452292.23000000004</v>
      </c>
      <c r="AH184" s="31">
        <f t="shared" si="20"/>
        <v>0</v>
      </c>
      <c r="AI184" s="21">
        <f t="shared" si="21"/>
        <v>452292.23000000004</v>
      </c>
      <c r="AJ184" s="15">
        <f t="shared" si="22"/>
        <v>590587.04</v>
      </c>
      <c r="AK184" s="16">
        <f t="shared" si="17"/>
        <v>555458.63</v>
      </c>
      <c r="AL184" s="26">
        <f t="shared" si="18"/>
        <v>35128.410000000033</v>
      </c>
    </row>
    <row r="185" spans="1:38" x14ac:dyDescent="0.25">
      <c r="A185" s="1" t="s">
        <v>517</v>
      </c>
      <c r="B185" s="1" t="s">
        <v>519</v>
      </c>
      <c r="C185" s="66">
        <v>2037</v>
      </c>
      <c r="D185" s="67" t="s">
        <v>1246</v>
      </c>
      <c r="E185" t="s">
        <v>3166</v>
      </c>
      <c r="F185" s="301">
        <v>194883.06</v>
      </c>
      <c r="G185" s="301">
        <v>35809.4</v>
      </c>
      <c r="H185" s="301">
        <v>30513.41</v>
      </c>
      <c r="I185">
        <v>87173.15</v>
      </c>
      <c r="J185">
        <v>615183.24</v>
      </c>
      <c r="K185">
        <v>19521</v>
      </c>
      <c r="N185" s="301">
        <v>2620</v>
      </c>
      <c r="Q185">
        <v>-590879.96</v>
      </c>
      <c r="R185">
        <v>1558084.6</v>
      </c>
      <c r="T185" s="301">
        <v>170072.57</v>
      </c>
      <c r="U185" s="301">
        <v>22520</v>
      </c>
      <c r="X185" s="301">
        <v>299480</v>
      </c>
      <c r="Y185" s="301">
        <v>72090.75</v>
      </c>
      <c r="Z185">
        <v>389460</v>
      </c>
      <c r="AA185">
        <v>480</v>
      </c>
      <c r="AC185">
        <v>138939.99</v>
      </c>
      <c r="AD185">
        <v>62215.17</v>
      </c>
      <c r="AG185" s="76">
        <f t="shared" si="19"/>
        <v>261205.87</v>
      </c>
      <c r="AH185" s="31">
        <f t="shared" si="20"/>
        <v>2620</v>
      </c>
      <c r="AI185" s="21">
        <f t="shared" si="21"/>
        <v>258585.87</v>
      </c>
      <c r="AJ185" s="15">
        <f t="shared" si="22"/>
        <v>564163.32000000007</v>
      </c>
      <c r="AK185" s="16">
        <f t="shared" si="17"/>
        <v>591095.16</v>
      </c>
      <c r="AL185" s="26">
        <f t="shared" si="18"/>
        <v>-26931.839999999967</v>
      </c>
    </row>
    <row r="186" spans="1:38" x14ac:dyDescent="0.25">
      <c r="A186" s="1" t="s">
        <v>517</v>
      </c>
      <c r="B186" s="1" t="s">
        <v>519</v>
      </c>
      <c r="C186" s="66">
        <v>3571</v>
      </c>
      <c r="D186" s="67" t="s">
        <v>1247</v>
      </c>
      <c r="E186" t="s">
        <v>3167</v>
      </c>
      <c r="F186" s="301">
        <v>355622.99</v>
      </c>
      <c r="G186" s="301">
        <v>0</v>
      </c>
      <c r="H186" s="301">
        <v>47261.5</v>
      </c>
      <c r="I186">
        <v>330371.13</v>
      </c>
      <c r="J186">
        <v>57246.38</v>
      </c>
      <c r="K186">
        <v>-5000</v>
      </c>
      <c r="N186" s="301">
        <v>918</v>
      </c>
      <c r="Q186">
        <v>-1031542.62</v>
      </c>
      <c r="R186">
        <v>1939631.19</v>
      </c>
      <c r="T186" s="301">
        <v>530420.94999999995</v>
      </c>
      <c r="X186" s="301">
        <v>579240</v>
      </c>
      <c r="Z186">
        <v>706308.8</v>
      </c>
      <c r="AC186">
        <v>365823.03</v>
      </c>
      <c r="AD186">
        <v>30656.19</v>
      </c>
      <c r="AG186" s="76">
        <f t="shared" si="19"/>
        <v>402884.49</v>
      </c>
      <c r="AH186" s="31">
        <f t="shared" si="20"/>
        <v>918</v>
      </c>
      <c r="AI186" s="21">
        <f t="shared" si="21"/>
        <v>401966.49</v>
      </c>
      <c r="AJ186" s="15">
        <f t="shared" si="22"/>
        <v>1109660.95</v>
      </c>
      <c r="AK186" s="16">
        <f t="shared" si="17"/>
        <v>1102788.02</v>
      </c>
      <c r="AL186" s="26">
        <f t="shared" si="18"/>
        <v>6872.9299999999348</v>
      </c>
    </row>
    <row r="187" spans="1:38" x14ac:dyDescent="0.25">
      <c r="A187" s="1" t="s">
        <v>517</v>
      </c>
      <c r="B187" s="1" t="s">
        <v>519</v>
      </c>
      <c r="C187" s="66">
        <v>6793</v>
      </c>
      <c r="D187" s="67" t="s">
        <v>1248</v>
      </c>
      <c r="E187" t="s">
        <v>3168</v>
      </c>
      <c r="F187" s="301">
        <v>482372.05</v>
      </c>
      <c r="G187" s="301">
        <v>91364.35</v>
      </c>
      <c r="H187" s="301">
        <v>64900.4</v>
      </c>
      <c r="I187">
        <v>96070.88</v>
      </c>
      <c r="J187">
        <v>118296.15</v>
      </c>
      <c r="K187">
        <v>32830</v>
      </c>
      <c r="N187" s="301">
        <v>0</v>
      </c>
      <c r="Q187">
        <v>-1213901.95</v>
      </c>
      <c r="R187">
        <v>2258666.42</v>
      </c>
      <c r="T187" s="301">
        <v>488858.2</v>
      </c>
      <c r="V187" s="301">
        <v>0.03</v>
      </c>
      <c r="X187" s="301">
        <v>950146</v>
      </c>
      <c r="Y187" s="301">
        <v>123041.75</v>
      </c>
      <c r="Z187">
        <v>1206009</v>
      </c>
      <c r="AC187">
        <v>400052.15</v>
      </c>
      <c r="AD187">
        <v>23430.92</v>
      </c>
      <c r="AF187">
        <v>3000</v>
      </c>
      <c r="AG187" s="76">
        <f t="shared" si="19"/>
        <v>638636.80000000005</v>
      </c>
      <c r="AH187" s="31">
        <f t="shared" si="20"/>
        <v>0</v>
      </c>
      <c r="AI187" s="21">
        <f t="shared" si="21"/>
        <v>638636.80000000005</v>
      </c>
      <c r="AJ187" s="15">
        <f t="shared" si="22"/>
        <v>1562045.98</v>
      </c>
      <c r="AK187" s="16">
        <f t="shared" si="17"/>
        <v>1632492.0699999998</v>
      </c>
      <c r="AL187" s="26">
        <f t="shared" si="18"/>
        <v>-70446.089999999851</v>
      </c>
    </row>
    <row r="188" spans="1:38" x14ac:dyDescent="0.25">
      <c r="A188" s="1" t="s">
        <v>517</v>
      </c>
      <c r="B188" s="1" t="s">
        <v>519</v>
      </c>
      <c r="C188" s="66">
        <v>1011</v>
      </c>
      <c r="D188" s="67" t="s">
        <v>1249</v>
      </c>
      <c r="E188" t="s">
        <v>3169</v>
      </c>
      <c r="F188" s="301">
        <v>145634.79999999999</v>
      </c>
      <c r="G188" s="301">
        <v>43050.46</v>
      </c>
      <c r="H188" s="301">
        <v>63301.65</v>
      </c>
      <c r="I188">
        <v>-49685.16</v>
      </c>
      <c r="J188">
        <v>314492.81</v>
      </c>
      <c r="K188">
        <v>12697.22</v>
      </c>
      <c r="Q188">
        <v>-2798713.46</v>
      </c>
      <c r="R188">
        <v>3335566.08</v>
      </c>
      <c r="T188" s="301">
        <v>186336.28</v>
      </c>
      <c r="X188" s="301">
        <v>359920</v>
      </c>
      <c r="Y188" s="301">
        <v>72341.25</v>
      </c>
      <c r="Z188">
        <v>457896.48</v>
      </c>
      <c r="AC188">
        <v>75019.789999999994</v>
      </c>
      <c r="AD188">
        <v>52496.54</v>
      </c>
      <c r="AG188" s="76">
        <f t="shared" si="19"/>
        <v>251986.90999999997</v>
      </c>
      <c r="AH188" s="31">
        <f t="shared" si="20"/>
        <v>0</v>
      </c>
      <c r="AI188" s="21">
        <f t="shared" si="21"/>
        <v>251986.90999999997</v>
      </c>
      <c r="AJ188" s="15">
        <f t="shared" si="22"/>
        <v>618597.53</v>
      </c>
      <c r="AK188" s="16">
        <f t="shared" si="17"/>
        <v>585412.81000000006</v>
      </c>
      <c r="AL188" s="26">
        <f t="shared" si="18"/>
        <v>33184.719999999972</v>
      </c>
    </row>
    <row r="189" spans="1:38" x14ac:dyDescent="0.25">
      <c r="A189" s="1" t="s">
        <v>517</v>
      </c>
      <c r="B189" s="1" t="s">
        <v>519</v>
      </c>
      <c r="C189" s="66">
        <v>3164</v>
      </c>
      <c r="D189" s="67" t="s">
        <v>1250</v>
      </c>
      <c r="E189" t="s">
        <v>3170</v>
      </c>
      <c r="F189" s="301">
        <v>439632.7</v>
      </c>
      <c r="G189" s="301">
        <v>10200</v>
      </c>
      <c r="H189" s="301">
        <v>23287.7</v>
      </c>
      <c r="I189">
        <v>136353.43</v>
      </c>
      <c r="J189">
        <v>88826.82</v>
      </c>
      <c r="K189">
        <v>38420.769999999997</v>
      </c>
      <c r="N189" s="301">
        <v>7247</v>
      </c>
      <c r="Q189">
        <v>-1283645.3400000001</v>
      </c>
      <c r="R189">
        <v>1980732.96</v>
      </c>
      <c r="T189" s="301">
        <v>329183.59999999998</v>
      </c>
      <c r="X189" s="301">
        <v>566930</v>
      </c>
      <c r="Y189" s="301">
        <v>94177.75</v>
      </c>
      <c r="Z189">
        <v>743846</v>
      </c>
      <c r="AA189">
        <v>1440</v>
      </c>
      <c r="AC189">
        <v>181706.36</v>
      </c>
      <c r="AD189">
        <v>15304.85</v>
      </c>
      <c r="AG189" s="76">
        <f t="shared" si="19"/>
        <v>473120.4</v>
      </c>
      <c r="AH189" s="31">
        <f t="shared" si="20"/>
        <v>7247</v>
      </c>
      <c r="AI189" s="21">
        <f t="shared" si="21"/>
        <v>465873.4</v>
      </c>
      <c r="AJ189" s="15">
        <f t="shared" si="22"/>
        <v>990291.35</v>
      </c>
      <c r="AK189" s="16">
        <f t="shared" si="17"/>
        <v>942297.21</v>
      </c>
      <c r="AL189" s="26">
        <f t="shared" si="18"/>
        <v>47994.140000000014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topLeftCell="H1" zoomScale="56" zoomScaleNormal="56" workbookViewId="0">
      <selection sqref="A1:AH1048576"/>
    </sheetView>
  </sheetViews>
  <sheetFormatPr defaultRowHeight="13.8" x14ac:dyDescent="0.25"/>
  <cols>
    <col min="1" max="1" width="47.5" bestFit="1" customWidth="1"/>
  </cols>
  <sheetData>
    <row r="1" spans="1:34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2451</v>
      </c>
      <c r="I1" t="s">
        <v>3187</v>
      </c>
      <c r="J1" t="s">
        <v>2452</v>
      </c>
      <c r="K1" t="s">
        <v>2453</v>
      </c>
      <c r="L1" t="s">
        <v>2454</v>
      </c>
      <c r="M1" t="s">
        <v>2455</v>
      </c>
      <c r="N1" t="s">
        <v>2456</v>
      </c>
      <c r="O1" t="s">
        <v>2457</v>
      </c>
      <c r="P1" t="s">
        <v>2458</v>
      </c>
      <c r="Q1" t="s">
        <v>2459</v>
      </c>
      <c r="R1" t="s">
        <v>3343</v>
      </c>
      <c r="S1" t="s">
        <v>2460</v>
      </c>
      <c r="T1" t="s">
        <v>2461</v>
      </c>
      <c r="U1" t="s">
        <v>2462</v>
      </c>
      <c r="V1" t="s">
        <v>2463</v>
      </c>
      <c r="W1" t="s">
        <v>2808</v>
      </c>
      <c r="X1" t="s">
        <v>2464</v>
      </c>
      <c r="Y1" t="s">
        <v>2465</v>
      </c>
      <c r="Z1" t="s">
        <v>2466</v>
      </c>
      <c r="AA1" t="s">
        <v>2467</v>
      </c>
      <c r="AB1" t="s">
        <v>2468</v>
      </c>
      <c r="AC1" t="s">
        <v>2469</v>
      </c>
      <c r="AD1" t="s">
        <v>2470</v>
      </c>
      <c r="AE1" t="s">
        <v>2589</v>
      </c>
      <c r="AF1" t="s">
        <v>2591</v>
      </c>
      <c r="AG1" t="s">
        <v>2471</v>
      </c>
      <c r="AH1" t="s">
        <v>2592</v>
      </c>
    </row>
    <row r="2" spans="1:34" x14ac:dyDescent="0.25">
      <c r="A2" t="s">
        <v>2472</v>
      </c>
      <c r="B2" t="s">
        <v>2473</v>
      </c>
      <c r="C2" t="s">
        <v>2474</v>
      </c>
      <c r="D2" t="s">
        <v>2475</v>
      </c>
      <c r="E2" t="s">
        <v>2476</v>
      </c>
      <c r="F2" t="s">
        <v>2477</v>
      </c>
      <c r="G2" t="s">
        <v>2478</v>
      </c>
      <c r="H2" t="s">
        <v>2479</v>
      </c>
      <c r="I2" t="s">
        <v>3188</v>
      </c>
      <c r="J2" t="s">
        <v>2480</v>
      </c>
      <c r="K2" t="s">
        <v>2481</v>
      </c>
      <c r="L2" t="s">
        <v>2482</v>
      </c>
      <c r="M2" t="s">
        <v>2483</v>
      </c>
      <c r="N2" t="s">
        <v>2484</v>
      </c>
      <c r="O2" t="s">
        <v>2485</v>
      </c>
      <c r="P2" t="s">
        <v>2486</v>
      </c>
      <c r="Q2" t="s">
        <v>2487</v>
      </c>
      <c r="R2" t="s">
        <v>3344</v>
      </c>
      <c r="S2" t="s">
        <v>2488</v>
      </c>
      <c r="T2" t="s">
        <v>2489</v>
      </c>
      <c r="U2" t="s">
        <v>2490</v>
      </c>
      <c r="V2" t="s">
        <v>2491</v>
      </c>
      <c r="W2" t="s">
        <v>2809</v>
      </c>
      <c r="X2" t="s">
        <v>2492</v>
      </c>
      <c r="Y2" t="s">
        <v>2493</v>
      </c>
      <c r="Z2" t="s">
        <v>2494</v>
      </c>
      <c r="AA2" t="s">
        <v>2495</v>
      </c>
      <c r="AB2" t="s">
        <v>2496</v>
      </c>
      <c r="AC2" t="s">
        <v>2497</v>
      </c>
      <c r="AD2" t="s">
        <v>2498</v>
      </c>
      <c r="AE2" t="s">
        <v>2594</v>
      </c>
      <c r="AF2" t="s">
        <v>2596</v>
      </c>
      <c r="AG2" t="s">
        <v>2499</v>
      </c>
      <c r="AH2" t="s">
        <v>2597</v>
      </c>
    </row>
    <row r="3" spans="1:34" x14ac:dyDescent="0.25">
      <c r="A3" t="s">
        <v>2500</v>
      </c>
      <c r="B3">
        <v>75541046.640000001</v>
      </c>
      <c r="C3">
        <v>1153063.7</v>
      </c>
      <c r="D3">
        <v>19710280.960000001</v>
      </c>
      <c r="E3">
        <v>24</v>
      </c>
      <c r="F3">
        <v>100925763.25</v>
      </c>
      <c r="G3">
        <v>42781014.770000003</v>
      </c>
      <c r="H3">
        <v>2</v>
      </c>
      <c r="I3">
        <v>431900</v>
      </c>
      <c r="J3">
        <v>607750</v>
      </c>
      <c r="K3">
        <v>507276.97</v>
      </c>
      <c r="L3">
        <v>1718027.73</v>
      </c>
      <c r="M3">
        <v>294955.39</v>
      </c>
      <c r="N3">
        <v>382986</v>
      </c>
      <c r="O3">
        <v>-2487546.9</v>
      </c>
      <c r="P3">
        <v>-51069572.689999998</v>
      </c>
      <c r="Q3">
        <v>276992173.44999999</v>
      </c>
      <c r="R3">
        <v>117</v>
      </c>
      <c r="S3">
        <v>777.45</v>
      </c>
      <c r="T3">
        <v>51864936.369999997</v>
      </c>
      <c r="U3">
        <v>4461013.9800000004</v>
      </c>
      <c r="V3">
        <v>16355.49</v>
      </c>
      <c r="W3">
        <v>4900</v>
      </c>
      <c r="X3">
        <v>62068260.939999998</v>
      </c>
      <c r="Y3">
        <v>10142023.1</v>
      </c>
      <c r="Z3">
        <v>72422153.030000001</v>
      </c>
      <c r="AA3">
        <v>60598</v>
      </c>
      <c r="AB3">
        <v>140282</v>
      </c>
      <c r="AC3">
        <v>23783722.34</v>
      </c>
      <c r="AD3">
        <v>7402777.1699999999</v>
      </c>
      <c r="AE3">
        <v>180000</v>
      </c>
      <c r="AF3">
        <v>14222.8</v>
      </c>
      <c r="AG3">
        <v>773653.99</v>
      </c>
      <c r="AH3">
        <v>7000</v>
      </c>
    </row>
    <row r="4" spans="1:34" x14ac:dyDescent="0.25">
      <c r="A4" t="s">
        <v>3189</v>
      </c>
      <c r="B4">
        <v>588038.57999999996</v>
      </c>
      <c r="C4">
        <v>100000</v>
      </c>
      <c r="D4">
        <v>75067.09</v>
      </c>
      <c r="F4">
        <v>133187.72</v>
      </c>
      <c r="G4">
        <v>191396.7</v>
      </c>
      <c r="K4">
        <v>6000</v>
      </c>
      <c r="L4">
        <v>50955</v>
      </c>
      <c r="M4">
        <v>360</v>
      </c>
      <c r="N4">
        <v>36000</v>
      </c>
      <c r="P4">
        <v>-1328620.31</v>
      </c>
      <c r="Q4">
        <v>2193223.69</v>
      </c>
      <c r="T4">
        <v>348258.25</v>
      </c>
      <c r="V4">
        <v>263.08</v>
      </c>
      <c r="X4">
        <v>394760</v>
      </c>
      <c r="Z4">
        <v>411208</v>
      </c>
      <c r="AC4">
        <v>132800.26</v>
      </c>
      <c r="AD4">
        <v>7127.36</v>
      </c>
      <c r="AG4">
        <v>6000</v>
      </c>
    </row>
    <row r="5" spans="1:34" x14ac:dyDescent="0.25">
      <c r="A5" t="s">
        <v>3190</v>
      </c>
      <c r="B5">
        <v>567612.59</v>
      </c>
      <c r="C5">
        <v>0</v>
      </c>
      <c r="D5">
        <v>137670.45000000001</v>
      </c>
      <c r="F5">
        <v>864419.93</v>
      </c>
      <c r="G5">
        <v>757993.37</v>
      </c>
      <c r="J5">
        <v>2500</v>
      </c>
      <c r="K5">
        <v>6000</v>
      </c>
      <c r="M5">
        <v>0</v>
      </c>
      <c r="P5">
        <v>1014425.91</v>
      </c>
      <c r="Q5">
        <v>1265427.9099999999</v>
      </c>
      <c r="T5">
        <v>306572.89</v>
      </c>
      <c r="V5">
        <v>58.35</v>
      </c>
      <c r="X5">
        <v>571600</v>
      </c>
      <c r="Z5">
        <v>601069</v>
      </c>
      <c r="AC5">
        <v>187801.64</v>
      </c>
      <c r="AD5">
        <v>6511.08</v>
      </c>
      <c r="AG5">
        <v>6000</v>
      </c>
    </row>
    <row r="6" spans="1:34" x14ac:dyDescent="0.25">
      <c r="A6" t="s">
        <v>3191</v>
      </c>
      <c r="B6">
        <v>412515.54</v>
      </c>
      <c r="C6">
        <v>0</v>
      </c>
      <c r="D6">
        <v>88630.24</v>
      </c>
      <c r="F6">
        <v>1009891.35</v>
      </c>
      <c r="G6">
        <v>688456.72</v>
      </c>
      <c r="J6">
        <v>2000</v>
      </c>
      <c r="K6">
        <v>6000</v>
      </c>
      <c r="M6">
        <v>680.91</v>
      </c>
      <c r="N6">
        <v>90000</v>
      </c>
      <c r="P6">
        <v>-1365940.63</v>
      </c>
      <c r="Q6">
        <v>3482828.65</v>
      </c>
      <c r="T6">
        <v>306967.27</v>
      </c>
      <c r="U6">
        <v>248430</v>
      </c>
      <c r="V6">
        <v>973.32</v>
      </c>
      <c r="X6">
        <v>682980</v>
      </c>
      <c r="Z6">
        <v>730914</v>
      </c>
      <c r="AC6">
        <v>426516.53</v>
      </c>
      <c r="AD6">
        <v>65575.14</v>
      </c>
    </row>
    <row r="7" spans="1:34" x14ac:dyDescent="0.25">
      <c r="A7" t="s">
        <v>3192</v>
      </c>
      <c r="B7">
        <v>480167.29</v>
      </c>
      <c r="C7">
        <v>0</v>
      </c>
      <c r="D7">
        <v>53784.47</v>
      </c>
      <c r="F7">
        <v>219782.58</v>
      </c>
      <c r="G7">
        <v>396806.58</v>
      </c>
      <c r="J7">
        <v>2000</v>
      </c>
      <c r="K7">
        <v>54000</v>
      </c>
      <c r="L7">
        <v>25950</v>
      </c>
      <c r="M7">
        <v>11486</v>
      </c>
      <c r="P7">
        <v>-2930738.58</v>
      </c>
      <c r="Q7">
        <v>3940312</v>
      </c>
      <c r="T7">
        <v>230136.62</v>
      </c>
      <c r="V7">
        <v>44.26</v>
      </c>
      <c r="X7">
        <v>318170</v>
      </c>
      <c r="Z7">
        <v>342170</v>
      </c>
      <c r="AC7">
        <v>153602.57</v>
      </c>
      <c r="AD7">
        <v>61893.440000000002</v>
      </c>
      <c r="AG7">
        <v>6000</v>
      </c>
    </row>
    <row r="8" spans="1:34" x14ac:dyDescent="0.25">
      <c r="A8" t="s">
        <v>3193</v>
      </c>
      <c r="B8">
        <v>529407.02</v>
      </c>
      <c r="C8">
        <v>0</v>
      </c>
      <c r="D8">
        <v>40620.17</v>
      </c>
      <c r="F8">
        <v>294872.86</v>
      </c>
      <c r="G8">
        <v>283673.82</v>
      </c>
      <c r="I8">
        <v>194900</v>
      </c>
      <c r="J8">
        <v>3500</v>
      </c>
      <c r="K8">
        <v>12000</v>
      </c>
      <c r="M8">
        <v>18</v>
      </c>
      <c r="P8">
        <v>-1443466.16</v>
      </c>
      <c r="Q8">
        <v>2735240.51</v>
      </c>
      <c r="T8">
        <v>207932.81</v>
      </c>
      <c r="U8">
        <v>18200</v>
      </c>
      <c r="V8">
        <v>7.98</v>
      </c>
      <c r="X8">
        <v>398240</v>
      </c>
      <c r="Z8">
        <v>405573</v>
      </c>
      <c r="AC8">
        <v>123301.27</v>
      </c>
      <c r="AD8">
        <v>6200</v>
      </c>
      <c r="AG8">
        <v>6175</v>
      </c>
    </row>
    <row r="9" spans="1:34" x14ac:dyDescent="0.25">
      <c r="A9" t="s">
        <v>3194</v>
      </c>
      <c r="B9">
        <v>228170.93</v>
      </c>
      <c r="C9">
        <v>0</v>
      </c>
      <c r="D9">
        <v>204871.93</v>
      </c>
      <c r="E9">
        <v>24</v>
      </c>
      <c r="F9">
        <v>757035.11</v>
      </c>
      <c r="G9">
        <v>1180835.03</v>
      </c>
      <c r="K9">
        <v>12000</v>
      </c>
      <c r="M9">
        <v>18</v>
      </c>
      <c r="P9">
        <v>-56407.8</v>
      </c>
      <c r="Q9">
        <v>2266802.89</v>
      </c>
      <c r="T9">
        <v>282926.69</v>
      </c>
      <c r="U9">
        <v>110000</v>
      </c>
      <c r="V9">
        <v>22.5</v>
      </c>
      <c r="X9">
        <v>240480</v>
      </c>
      <c r="Z9">
        <v>255768</v>
      </c>
      <c r="AC9">
        <v>183980.56</v>
      </c>
      <c r="AD9">
        <v>9954.7199999999993</v>
      </c>
      <c r="AG9">
        <v>6000</v>
      </c>
    </row>
    <row r="10" spans="1:34" x14ac:dyDescent="0.25">
      <c r="A10" t="s">
        <v>3195</v>
      </c>
      <c r="B10">
        <v>421944.1</v>
      </c>
      <c r="C10">
        <v>0</v>
      </c>
      <c r="D10">
        <v>60751.47</v>
      </c>
      <c r="F10">
        <v>934455.76</v>
      </c>
      <c r="G10">
        <v>327330.05</v>
      </c>
      <c r="K10">
        <v>6500</v>
      </c>
      <c r="M10">
        <v>890</v>
      </c>
      <c r="P10">
        <v>-844981.6</v>
      </c>
      <c r="Q10">
        <v>2678016.84</v>
      </c>
      <c r="T10">
        <v>328296.96000000002</v>
      </c>
      <c r="U10">
        <v>59320</v>
      </c>
      <c r="V10">
        <v>166.98</v>
      </c>
      <c r="X10">
        <v>485900</v>
      </c>
      <c r="Z10">
        <v>512875</v>
      </c>
      <c r="AC10">
        <v>283404.40000000002</v>
      </c>
      <c r="AD10">
        <v>113210.4</v>
      </c>
      <c r="AG10">
        <v>6000</v>
      </c>
    </row>
    <row r="11" spans="1:34" x14ac:dyDescent="0.25">
      <c r="A11" t="s">
        <v>3196</v>
      </c>
      <c r="B11">
        <v>463256.58</v>
      </c>
      <c r="C11">
        <v>0</v>
      </c>
      <c r="D11">
        <v>164236.87</v>
      </c>
      <c r="F11">
        <v>1732893.84</v>
      </c>
      <c r="G11">
        <v>269391.35999999999</v>
      </c>
      <c r="K11">
        <v>6500</v>
      </c>
      <c r="M11">
        <v>35676.730000000003</v>
      </c>
      <c r="P11">
        <v>2087810.37</v>
      </c>
      <c r="Q11">
        <v>585220.22</v>
      </c>
      <c r="T11">
        <v>387534.05</v>
      </c>
      <c r="V11">
        <v>219.7</v>
      </c>
      <c r="X11">
        <v>419500</v>
      </c>
      <c r="Z11">
        <v>459650</v>
      </c>
      <c r="AA11">
        <v>720</v>
      </c>
      <c r="AB11">
        <v>2656</v>
      </c>
      <c r="AC11">
        <v>274576.14</v>
      </c>
      <c r="AD11">
        <v>76860.28</v>
      </c>
      <c r="AG11">
        <v>6000</v>
      </c>
    </row>
    <row r="12" spans="1:34" x14ac:dyDescent="0.25">
      <c r="A12" t="s">
        <v>3197</v>
      </c>
      <c r="B12">
        <v>567000.30000000005</v>
      </c>
      <c r="C12">
        <v>0</v>
      </c>
      <c r="D12">
        <v>160283.56</v>
      </c>
      <c r="F12">
        <v>291181.48</v>
      </c>
      <c r="G12">
        <v>718102.25</v>
      </c>
      <c r="K12">
        <v>-6000</v>
      </c>
      <c r="M12">
        <v>-304</v>
      </c>
      <c r="P12">
        <v>34346.51</v>
      </c>
      <c r="Q12">
        <v>1804328.64</v>
      </c>
      <c r="T12">
        <v>291458.75</v>
      </c>
      <c r="V12">
        <v>3.31</v>
      </c>
      <c r="X12">
        <v>537180</v>
      </c>
      <c r="Z12">
        <v>582350.49</v>
      </c>
      <c r="AC12">
        <v>179713.85</v>
      </c>
      <c r="AD12">
        <v>129921.28</v>
      </c>
      <c r="AG12">
        <v>6000</v>
      </c>
    </row>
    <row r="13" spans="1:34" x14ac:dyDescent="0.25">
      <c r="A13" t="s">
        <v>3198</v>
      </c>
      <c r="B13">
        <v>466138.65</v>
      </c>
      <c r="C13">
        <v>0</v>
      </c>
      <c r="D13">
        <v>86202.73</v>
      </c>
      <c r="F13">
        <v>193601.97</v>
      </c>
      <c r="G13">
        <v>368924.89</v>
      </c>
      <c r="K13">
        <v>0</v>
      </c>
      <c r="M13">
        <v>1214.5</v>
      </c>
      <c r="P13">
        <v>450428.32</v>
      </c>
      <c r="Q13">
        <v>667029.63</v>
      </c>
      <c r="T13">
        <v>300531.89</v>
      </c>
      <c r="U13">
        <v>6791.5</v>
      </c>
      <c r="X13">
        <v>305960</v>
      </c>
      <c r="Z13">
        <v>361438</v>
      </c>
      <c r="AC13">
        <v>212296.76</v>
      </c>
      <c r="AD13">
        <v>26802.84</v>
      </c>
    </row>
    <row r="14" spans="1:34" x14ac:dyDescent="0.25">
      <c r="A14" t="s">
        <v>3199</v>
      </c>
      <c r="B14">
        <v>450304.6</v>
      </c>
      <c r="C14">
        <v>0</v>
      </c>
      <c r="D14">
        <v>240568.76</v>
      </c>
      <c r="F14">
        <v>3</v>
      </c>
      <c r="G14">
        <v>696396.14</v>
      </c>
      <c r="K14">
        <v>0</v>
      </c>
      <c r="M14">
        <v>580</v>
      </c>
      <c r="N14">
        <v>6450</v>
      </c>
      <c r="P14">
        <v>546282.14</v>
      </c>
      <c r="Q14">
        <v>818351.54</v>
      </c>
      <c r="T14">
        <v>269032.2</v>
      </c>
      <c r="V14">
        <v>17.98</v>
      </c>
      <c r="X14">
        <v>312550</v>
      </c>
      <c r="Z14">
        <v>341186</v>
      </c>
      <c r="AC14">
        <v>152478.92000000001</v>
      </c>
      <c r="AD14">
        <v>18876.439999999999</v>
      </c>
      <c r="AG14">
        <v>6000</v>
      </c>
    </row>
    <row r="15" spans="1:34" x14ac:dyDescent="0.25">
      <c r="A15" t="s">
        <v>3200</v>
      </c>
      <c r="B15">
        <v>324084.90000000002</v>
      </c>
      <c r="C15">
        <v>0</v>
      </c>
      <c r="D15">
        <v>49482.07</v>
      </c>
      <c r="F15">
        <v>547414.39</v>
      </c>
      <c r="G15">
        <v>55141.53</v>
      </c>
      <c r="K15">
        <v>12000</v>
      </c>
      <c r="M15">
        <v>1191</v>
      </c>
      <c r="P15">
        <v>-2929233.37</v>
      </c>
      <c r="Q15">
        <v>3873985.05</v>
      </c>
      <c r="T15">
        <v>234625</v>
      </c>
      <c r="X15">
        <v>518630</v>
      </c>
      <c r="Z15">
        <v>548630</v>
      </c>
      <c r="AC15">
        <v>116878.49</v>
      </c>
      <c r="AD15">
        <v>48286.3</v>
      </c>
      <c r="AG15">
        <v>6000</v>
      </c>
    </row>
    <row r="16" spans="1:34" x14ac:dyDescent="0.25">
      <c r="A16" t="s">
        <v>3201</v>
      </c>
      <c r="B16">
        <v>210861.32</v>
      </c>
      <c r="C16">
        <v>0</v>
      </c>
      <c r="D16">
        <v>89498.92</v>
      </c>
      <c r="F16">
        <v>1505210.52</v>
      </c>
      <c r="G16">
        <v>191296.82</v>
      </c>
      <c r="K16">
        <v>6000</v>
      </c>
      <c r="L16">
        <v>38858.01</v>
      </c>
      <c r="M16">
        <v>1599.19</v>
      </c>
      <c r="P16">
        <v>32853.67</v>
      </c>
      <c r="Q16">
        <v>2037072.22</v>
      </c>
      <c r="T16">
        <v>279757.87</v>
      </c>
      <c r="U16">
        <v>70070</v>
      </c>
      <c r="V16">
        <v>140.16999999999999</v>
      </c>
      <c r="X16">
        <v>571840</v>
      </c>
      <c r="Z16">
        <v>587686</v>
      </c>
      <c r="AC16">
        <v>340793.29</v>
      </c>
      <c r="AD16">
        <v>45544.26</v>
      </c>
      <c r="AG16">
        <v>6000</v>
      </c>
    </row>
    <row r="17" spans="1:33" x14ac:dyDescent="0.25">
      <c r="A17" t="s">
        <v>3202</v>
      </c>
      <c r="B17">
        <v>232856.71</v>
      </c>
      <c r="C17">
        <v>0</v>
      </c>
      <c r="D17">
        <v>65774.91</v>
      </c>
      <c r="F17">
        <v>153780.81</v>
      </c>
      <c r="G17">
        <v>529330.12</v>
      </c>
      <c r="K17">
        <v>6000</v>
      </c>
      <c r="M17">
        <v>0</v>
      </c>
      <c r="P17">
        <v>-1737432.74</v>
      </c>
      <c r="Q17">
        <v>2706524.69</v>
      </c>
      <c r="T17">
        <v>185138.95</v>
      </c>
      <c r="V17">
        <v>0.92</v>
      </c>
      <c r="X17">
        <v>496899</v>
      </c>
      <c r="Z17">
        <v>498750</v>
      </c>
      <c r="AC17">
        <v>90858.45</v>
      </c>
      <c r="AD17">
        <v>42696.82</v>
      </c>
      <c r="AG17">
        <v>6000</v>
      </c>
    </row>
    <row r="18" spans="1:33" x14ac:dyDescent="0.25">
      <c r="A18" t="s">
        <v>3203</v>
      </c>
      <c r="B18">
        <v>204242.84</v>
      </c>
      <c r="C18">
        <v>4615.83</v>
      </c>
      <c r="D18">
        <v>262918.07</v>
      </c>
      <c r="F18">
        <v>1864371.19</v>
      </c>
      <c r="G18">
        <v>363966.56</v>
      </c>
      <c r="J18">
        <v>22000</v>
      </c>
      <c r="K18">
        <v>6000</v>
      </c>
      <c r="M18">
        <v>0</v>
      </c>
      <c r="N18">
        <v>78150</v>
      </c>
      <c r="P18">
        <v>1710911.45</v>
      </c>
      <c r="Q18">
        <v>865508.28</v>
      </c>
      <c r="T18">
        <v>312130.87</v>
      </c>
      <c r="V18">
        <v>14.42</v>
      </c>
      <c r="X18">
        <v>391280</v>
      </c>
      <c r="Z18">
        <v>447317</v>
      </c>
      <c r="AC18">
        <v>151562.34</v>
      </c>
      <c r="AD18">
        <v>54471.19</v>
      </c>
      <c r="AG18">
        <v>6000</v>
      </c>
    </row>
    <row r="19" spans="1:33" x14ac:dyDescent="0.25">
      <c r="A19" t="s">
        <v>3204</v>
      </c>
      <c r="B19">
        <v>219273.86</v>
      </c>
      <c r="C19">
        <v>0</v>
      </c>
      <c r="D19">
        <v>50076.76</v>
      </c>
      <c r="F19">
        <v>-11212.96</v>
      </c>
      <c r="G19">
        <v>6818.83</v>
      </c>
      <c r="K19">
        <v>6000</v>
      </c>
      <c r="M19">
        <v>858</v>
      </c>
      <c r="N19">
        <v>14400</v>
      </c>
      <c r="P19">
        <v>-2586526.0099999998</v>
      </c>
      <c r="Q19">
        <v>2831701.19</v>
      </c>
      <c r="T19">
        <v>219592.57</v>
      </c>
      <c r="V19">
        <v>34.229999999999997</v>
      </c>
      <c r="X19">
        <v>544800</v>
      </c>
      <c r="Z19">
        <v>573679</v>
      </c>
      <c r="AC19">
        <v>80548.429999999993</v>
      </c>
      <c r="AD19">
        <v>69476.06</v>
      </c>
    </row>
    <row r="20" spans="1:33" x14ac:dyDescent="0.25">
      <c r="A20" t="s">
        <v>3205</v>
      </c>
      <c r="B20">
        <v>356958.6</v>
      </c>
      <c r="C20">
        <v>0</v>
      </c>
      <c r="D20">
        <v>64094.51</v>
      </c>
      <c r="F20">
        <v>2214408.65</v>
      </c>
      <c r="G20">
        <v>637429.16</v>
      </c>
      <c r="K20">
        <v>-12000</v>
      </c>
      <c r="M20">
        <v>122</v>
      </c>
      <c r="N20">
        <v>78000</v>
      </c>
      <c r="O20">
        <v>-357414.25</v>
      </c>
      <c r="P20">
        <v>-1874082.52</v>
      </c>
      <c r="Q20">
        <v>5546813.3099999996</v>
      </c>
      <c r="T20">
        <v>232838</v>
      </c>
      <c r="V20">
        <v>24.68</v>
      </c>
      <c r="X20">
        <v>491690</v>
      </c>
      <c r="Z20">
        <v>543545.25</v>
      </c>
      <c r="AC20">
        <v>92847.81</v>
      </c>
      <c r="AD20">
        <v>122007.24</v>
      </c>
      <c r="AG20">
        <v>6300</v>
      </c>
    </row>
    <row r="21" spans="1:33" x14ac:dyDescent="0.25">
      <c r="A21" t="s">
        <v>3206</v>
      </c>
      <c r="B21">
        <v>367961.54</v>
      </c>
      <c r="C21">
        <v>0</v>
      </c>
      <c r="D21">
        <v>99053.48</v>
      </c>
      <c r="F21">
        <v>2317242.7999999998</v>
      </c>
      <c r="G21">
        <v>1956666.65</v>
      </c>
      <c r="J21">
        <v>2000</v>
      </c>
      <c r="K21">
        <v>8000</v>
      </c>
      <c r="M21">
        <v>750</v>
      </c>
      <c r="P21">
        <v>3199009.64</v>
      </c>
      <c r="Q21">
        <v>1606327.04</v>
      </c>
      <c r="T21">
        <v>407408.01</v>
      </c>
      <c r="V21">
        <v>148.47</v>
      </c>
      <c r="X21">
        <v>1002680</v>
      </c>
      <c r="Z21">
        <v>1028475</v>
      </c>
      <c r="AC21">
        <v>210936.59</v>
      </c>
      <c r="AD21">
        <v>175520.1</v>
      </c>
      <c r="AG21">
        <v>6000</v>
      </c>
    </row>
    <row r="22" spans="1:33" x14ac:dyDescent="0.25">
      <c r="A22" t="s">
        <v>3207</v>
      </c>
      <c r="B22">
        <v>898710.04</v>
      </c>
      <c r="C22">
        <v>0</v>
      </c>
      <c r="D22">
        <v>204653.38</v>
      </c>
      <c r="F22">
        <v>1587862.17</v>
      </c>
      <c r="G22">
        <v>553756.97</v>
      </c>
      <c r="K22">
        <v>6000</v>
      </c>
      <c r="P22">
        <v>1936258.6</v>
      </c>
      <c r="Q22">
        <v>1373222.93</v>
      </c>
      <c r="T22">
        <v>233304.76</v>
      </c>
      <c r="V22">
        <v>19.18</v>
      </c>
      <c r="X22">
        <v>330520</v>
      </c>
      <c r="Z22">
        <v>456169</v>
      </c>
      <c r="AC22">
        <v>88565.91</v>
      </c>
      <c r="AD22">
        <v>73268</v>
      </c>
      <c r="AG22">
        <v>6000</v>
      </c>
    </row>
    <row r="23" spans="1:33" x14ac:dyDescent="0.25">
      <c r="A23" t="s">
        <v>3208</v>
      </c>
      <c r="B23">
        <v>211762.4</v>
      </c>
      <c r="C23">
        <v>0</v>
      </c>
      <c r="D23">
        <v>141890.21</v>
      </c>
      <c r="F23">
        <v>2204873.2400000002</v>
      </c>
      <c r="G23">
        <v>428692.22</v>
      </c>
      <c r="K23">
        <v>6000</v>
      </c>
      <c r="M23">
        <v>0</v>
      </c>
      <c r="N23">
        <v>17400</v>
      </c>
      <c r="P23">
        <v>2668498.5499999998</v>
      </c>
      <c r="Q23">
        <v>466379.49</v>
      </c>
      <c r="T23">
        <v>242182.26</v>
      </c>
      <c r="V23">
        <v>16.54</v>
      </c>
      <c r="X23">
        <v>424540</v>
      </c>
      <c r="Y23">
        <v>6000</v>
      </c>
      <c r="Z23">
        <v>418040</v>
      </c>
      <c r="AC23">
        <v>163143.91</v>
      </c>
      <c r="AD23">
        <v>93574.86</v>
      </c>
      <c r="AG23">
        <v>104000</v>
      </c>
    </row>
    <row r="24" spans="1:33" x14ac:dyDescent="0.25">
      <c r="A24" t="s">
        <v>3209</v>
      </c>
      <c r="B24">
        <v>365774.92</v>
      </c>
      <c r="C24">
        <v>28542.6</v>
      </c>
      <c r="D24">
        <v>111155.34</v>
      </c>
      <c r="F24">
        <v>194905.74</v>
      </c>
      <c r="G24">
        <v>238304</v>
      </c>
      <c r="K24">
        <v>11000</v>
      </c>
      <c r="M24">
        <v>0</v>
      </c>
      <c r="N24">
        <v>12200</v>
      </c>
      <c r="P24">
        <v>-862542.75</v>
      </c>
      <c r="Q24">
        <v>1804328.64</v>
      </c>
      <c r="T24">
        <v>336521.65</v>
      </c>
      <c r="V24">
        <v>7.89</v>
      </c>
      <c r="X24">
        <v>174930</v>
      </c>
      <c r="Z24">
        <v>294917</v>
      </c>
      <c r="AC24">
        <v>146921.47</v>
      </c>
      <c r="AD24">
        <v>71384.36</v>
      </c>
      <c r="AG24">
        <v>6000</v>
      </c>
    </row>
    <row r="25" spans="1:33" x14ac:dyDescent="0.25">
      <c r="A25" t="s">
        <v>3210</v>
      </c>
      <c r="B25">
        <v>214039.75</v>
      </c>
      <c r="C25">
        <v>0</v>
      </c>
      <c r="D25">
        <v>283377.12</v>
      </c>
      <c r="F25">
        <v>344672.98</v>
      </c>
      <c r="G25">
        <v>240273.11</v>
      </c>
      <c r="J25">
        <v>4000</v>
      </c>
      <c r="K25">
        <v>6000</v>
      </c>
      <c r="M25">
        <v>0</v>
      </c>
      <c r="N25">
        <v>0</v>
      </c>
      <c r="P25">
        <v>-636412.84</v>
      </c>
      <c r="Q25">
        <v>1601555.91</v>
      </c>
      <c r="T25">
        <v>254112.85</v>
      </c>
      <c r="U25">
        <v>88750</v>
      </c>
      <c r="V25">
        <v>350.73</v>
      </c>
      <c r="X25">
        <v>657900</v>
      </c>
      <c r="Z25">
        <v>687494</v>
      </c>
      <c r="AC25">
        <v>170699.13</v>
      </c>
      <c r="AD25">
        <v>21353.56</v>
      </c>
      <c r="AG25">
        <v>6000</v>
      </c>
    </row>
    <row r="26" spans="1:33" x14ac:dyDescent="0.25">
      <c r="A26" t="s">
        <v>3211</v>
      </c>
      <c r="B26">
        <v>327264.90000000002</v>
      </c>
      <c r="C26">
        <v>0</v>
      </c>
      <c r="D26">
        <v>213718.5</v>
      </c>
      <c r="F26">
        <v>39649.51</v>
      </c>
      <c r="G26">
        <v>346724.01</v>
      </c>
      <c r="J26">
        <v>103000</v>
      </c>
      <c r="K26">
        <v>8000</v>
      </c>
      <c r="L26">
        <v>161210</v>
      </c>
      <c r="M26">
        <v>305.13</v>
      </c>
      <c r="N26">
        <v>12000</v>
      </c>
      <c r="P26">
        <v>-682558.82</v>
      </c>
      <c r="Q26">
        <v>1188537.31</v>
      </c>
      <c r="T26">
        <v>282778.11</v>
      </c>
      <c r="U26">
        <v>74000</v>
      </c>
      <c r="V26">
        <v>272.89</v>
      </c>
      <c r="X26">
        <v>446420</v>
      </c>
      <c r="Z26">
        <v>483351</v>
      </c>
      <c r="AC26">
        <v>140971.74</v>
      </c>
      <c r="AD26">
        <v>22596.959999999999</v>
      </c>
    </row>
    <row r="27" spans="1:33" x14ac:dyDescent="0.25">
      <c r="A27" t="s">
        <v>3331</v>
      </c>
      <c r="B27">
        <v>240622.29</v>
      </c>
      <c r="C27">
        <v>0</v>
      </c>
      <c r="D27">
        <v>41610</v>
      </c>
      <c r="F27">
        <v>666749.47</v>
      </c>
      <c r="G27">
        <v>317720.88</v>
      </c>
      <c r="J27">
        <v>0</v>
      </c>
      <c r="K27">
        <v>0</v>
      </c>
      <c r="M27">
        <v>-846</v>
      </c>
      <c r="P27">
        <v>-2121661.7000000002</v>
      </c>
      <c r="Q27">
        <v>3378480.39</v>
      </c>
      <c r="T27">
        <v>199282</v>
      </c>
      <c r="V27">
        <v>9.5</v>
      </c>
      <c r="X27">
        <v>409360</v>
      </c>
      <c r="Z27">
        <v>428260</v>
      </c>
      <c r="AC27">
        <v>81910.61</v>
      </c>
      <c r="AD27">
        <v>47995.94</v>
      </c>
    </row>
    <row r="28" spans="1:33" x14ac:dyDescent="0.25">
      <c r="A28" t="s">
        <v>3336</v>
      </c>
      <c r="B28">
        <v>305860.39</v>
      </c>
      <c r="C28">
        <v>0</v>
      </c>
      <c r="D28">
        <v>140764.34</v>
      </c>
      <c r="F28">
        <v>3217630.29</v>
      </c>
      <c r="G28">
        <v>402700.18</v>
      </c>
      <c r="K28">
        <v>12720</v>
      </c>
      <c r="M28">
        <v>1516</v>
      </c>
      <c r="P28">
        <v>-520926.34</v>
      </c>
      <c r="Q28">
        <v>4652638.84</v>
      </c>
      <c r="T28">
        <v>43478.58</v>
      </c>
      <c r="V28">
        <v>519.42999999999995</v>
      </c>
      <c r="X28">
        <v>235770</v>
      </c>
      <c r="Y28">
        <v>255972</v>
      </c>
      <c r="Z28">
        <v>332942</v>
      </c>
      <c r="AB28">
        <v>19000</v>
      </c>
      <c r="AC28">
        <v>134688.87</v>
      </c>
      <c r="AD28">
        <v>71902.44</v>
      </c>
      <c r="AG28">
        <v>6000</v>
      </c>
    </row>
    <row r="29" spans="1:33" x14ac:dyDescent="0.25">
      <c r="A29" t="s">
        <v>3212</v>
      </c>
      <c r="B29">
        <v>622651.51</v>
      </c>
      <c r="C29">
        <v>0</v>
      </c>
      <c r="D29">
        <v>9599.83</v>
      </c>
      <c r="F29">
        <v>1985243.33</v>
      </c>
      <c r="G29">
        <v>224512.67</v>
      </c>
      <c r="M29">
        <v>1042</v>
      </c>
      <c r="P29">
        <v>-1354880.5</v>
      </c>
      <c r="Q29">
        <v>3908830.71</v>
      </c>
      <c r="T29">
        <v>221785.01</v>
      </c>
      <c r="U29">
        <v>800000</v>
      </c>
      <c r="V29">
        <v>11.66</v>
      </c>
      <c r="X29">
        <v>601760</v>
      </c>
      <c r="Y29">
        <v>116652</v>
      </c>
      <c r="Z29">
        <v>689150</v>
      </c>
      <c r="AC29">
        <v>579348.69999999995</v>
      </c>
      <c r="AD29">
        <v>83304.84</v>
      </c>
      <c r="AG29">
        <v>1140</v>
      </c>
    </row>
    <row r="30" spans="1:33" x14ac:dyDescent="0.25">
      <c r="A30" t="s">
        <v>3213</v>
      </c>
      <c r="B30">
        <v>398175.54</v>
      </c>
      <c r="C30">
        <v>0</v>
      </c>
      <c r="D30">
        <v>199549.4</v>
      </c>
      <c r="F30">
        <v>729768</v>
      </c>
      <c r="G30">
        <v>516333</v>
      </c>
      <c r="M30">
        <v>-2564.71</v>
      </c>
      <c r="P30">
        <v>-2394041.27</v>
      </c>
      <c r="Q30">
        <v>4779390.07</v>
      </c>
      <c r="S30">
        <v>117.13</v>
      </c>
      <c r="T30">
        <v>300525.15999999997</v>
      </c>
      <c r="X30">
        <v>443340</v>
      </c>
      <c r="Y30">
        <v>15680</v>
      </c>
      <c r="Z30">
        <v>511965</v>
      </c>
      <c r="AC30">
        <v>700481.44</v>
      </c>
      <c r="AD30">
        <v>51824</v>
      </c>
    </row>
    <row r="31" spans="1:33" x14ac:dyDescent="0.25">
      <c r="A31" t="s">
        <v>3214</v>
      </c>
      <c r="B31">
        <v>193810.27</v>
      </c>
      <c r="C31">
        <v>0</v>
      </c>
      <c r="D31">
        <v>18104.830000000002</v>
      </c>
      <c r="G31">
        <v>292200.26</v>
      </c>
      <c r="M31">
        <v>435</v>
      </c>
      <c r="P31">
        <v>-1133119.0900000001</v>
      </c>
      <c r="Q31">
        <v>1728640.99</v>
      </c>
      <c r="T31">
        <v>227403</v>
      </c>
      <c r="X31">
        <v>492000</v>
      </c>
      <c r="Z31">
        <v>555701</v>
      </c>
      <c r="AC31">
        <v>139591.26</v>
      </c>
      <c r="AD31">
        <v>37352.28</v>
      </c>
    </row>
    <row r="32" spans="1:33" x14ac:dyDescent="0.25">
      <c r="A32" t="s">
        <v>3215</v>
      </c>
      <c r="B32">
        <v>124203.45</v>
      </c>
      <c r="C32">
        <v>0</v>
      </c>
      <c r="D32">
        <v>73902.62</v>
      </c>
      <c r="F32">
        <v>3221050.37</v>
      </c>
      <c r="G32">
        <v>183149.07</v>
      </c>
      <c r="K32">
        <v>-50000</v>
      </c>
      <c r="M32">
        <v>174604</v>
      </c>
      <c r="P32">
        <v>1389856.8</v>
      </c>
      <c r="Q32">
        <v>2399403.2599999998</v>
      </c>
      <c r="T32">
        <v>181175</v>
      </c>
      <c r="Z32">
        <v>54079</v>
      </c>
      <c r="AB32">
        <v>8624</v>
      </c>
      <c r="AC32">
        <v>263369.71000000002</v>
      </c>
      <c r="AD32">
        <v>58000.84</v>
      </c>
    </row>
    <row r="33" spans="1:33" x14ac:dyDescent="0.25">
      <c r="A33" t="s">
        <v>3216</v>
      </c>
      <c r="B33">
        <v>290183.24</v>
      </c>
      <c r="C33">
        <v>0</v>
      </c>
      <c r="D33">
        <v>50613.86</v>
      </c>
      <c r="F33">
        <v>11136024.560000001</v>
      </c>
      <c r="G33">
        <v>3483265.99</v>
      </c>
      <c r="M33">
        <v>-48.45</v>
      </c>
      <c r="P33">
        <v>12405553.73</v>
      </c>
      <c r="Q33">
        <v>2787489.35</v>
      </c>
      <c r="T33">
        <v>313399.76</v>
      </c>
      <c r="X33">
        <v>546600</v>
      </c>
      <c r="Y33">
        <v>49500</v>
      </c>
      <c r="Z33">
        <v>654720</v>
      </c>
      <c r="AC33">
        <v>237511.02</v>
      </c>
      <c r="AD33">
        <v>63025.72</v>
      </c>
      <c r="AE33">
        <v>40000</v>
      </c>
    </row>
    <row r="34" spans="1:33" x14ac:dyDescent="0.25">
      <c r="A34" t="s">
        <v>3217</v>
      </c>
      <c r="B34">
        <v>206442.94</v>
      </c>
      <c r="C34">
        <v>0</v>
      </c>
      <c r="D34">
        <v>67169.91</v>
      </c>
      <c r="F34">
        <v>745042.68</v>
      </c>
      <c r="G34">
        <v>354239.33</v>
      </c>
      <c r="M34">
        <v>62779.77</v>
      </c>
      <c r="P34">
        <v>-594954.54</v>
      </c>
      <c r="Q34">
        <v>2109112.34</v>
      </c>
      <c r="T34">
        <v>301730.64</v>
      </c>
      <c r="Y34">
        <v>45000</v>
      </c>
      <c r="Z34">
        <v>55830</v>
      </c>
      <c r="AC34">
        <v>258498.79</v>
      </c>
      <c r="AD34">
        <v>47154.559999999998</v>
      </c>
      <c r="AG34">
        <v>50000</v>
      </c>
    </row>
    <row r="35" spans="1:33" x14ac:dyDescent="0.25">
      <c r="A35" t="s">
        <v>3218</v>
      </c>
      <c r="B35">
        <v>25800.83</v>
      </c>
      <c r="C35">
        <v>0</v>
      </c>
      <c r="D35">
        <v>70029.649999999994</v>
      </c>
      <c r="F35">
        <v>2005423.42</v>
      </c>
      <c r="G35">
        <v>240877.88</v>
      </c>
      <c r="M35">
        <v>440</v>
      </c>
      <c r="O35">
        <v>-87503.82</v>
      </c>
      <c r="P35">
        <v>556738.74</v>
      </c>
      <c r="Q35">
        <v>2003005.18</v>
      </c>
      <c r="T35">
        <v>218893.31</v>
      </c>
      <c r="U35">
        <v>-28050</v>
      </c>
      <c r="Z35">
        <v>101859</v>
      </c>
      <c r="AB35">
        <v>3456</v>
      </c>
      <c r="AC35">
        <v>90845.23</v>
      </c>
      <c r="AD35">
        <v>33831.4</v>
      </c>
    </row>
    <row r="36" spans="1:33" x14ac:dyDescent="0.25">
      <c r="A36" t="s">
        <v>3219</v>
      </c>
      <c r="B36">
        <v>540823.32999999996</v>
      </c>
      <c r="C36">
        <v>0</v>
      </c>
      <c r="D36">
        <v>212837.42</v>
      </c>
      <c r="F36">
        <v>1178401.29</v>
      </c>
      <c r="G36">
        <v>182741.32</v>
      </c>
      <c r="M36">
        <v>512</v>
      </c>
      <c r="P36">
        <v>-290153.67</v>
      </c>
      <c r="Q36">
        <v>2351026.71</v>
      </c>
      <c r="T36">
        <v>354124.09</v>
      </c>
      <c r="Z36">
        <v>86456</v>
      </c>
      <c r="AC36">
        <v>129914.93</v>
      </c>
      <c r="AD36">
        <v>22574.84</v>
      </c>
    </row>
    <row r="37" spans="1:33" x14ac:dyDescent="0.25">
      <c r="A37" t="s">
        <v>3220</v>
      </c>
      <c r="B37">
        <v>90545.53</v>
      </c>
      <c r="C37">
        <v>0</v>
      </c>
      <c r="D37">
        <v>187355.53</v>
      </c>
      <c r="F37">
        <v>1531727.95</v>
      </c>
      <c r="G37">
        <v>-32710.85</v>
      </c>
      <c r="M37">
        <v>41095.449999999997</v>
      </c>
      <c r="Q37">
        <v>1764728.36</v>
      </c>
      <c r="T37">
        <v>35166.410000000003</v>
      </c>
      <c r="X37">
        <v>214000</v>
      </c>
      <c r="Y37">
        <v>296480</v>
      </c>
      <c r="Z37">
        <v>275839.48</v>
      </c>
      <c r="AB37">
        <v>8192</v>
      </c>
      <c r="AC37">
        <v>79725.58</v>
      </c>
      <c r="AD37">
        <v>33239</v>
      </c>
    </row>
    <row r="38" spans="1:33" x14ac:dyDescent="0.25">
      <c r="A38" t="s">
        <v>3221</v>
      </c>
      <c r="B38">
        <v>695648.21</v>
      </c>
      <c r="C38">
        <v>0</v>
      </c>
      <c r="D38">
        <v>116688.54</v>
      </c>
      <c r="F38">
        <v>3</v>
      </c>
      <c r="G38">
        <v>-124170.73</v>
      </c>
      <c r="M38">
        <v>488</v>
      </c>
      <c r="P38">
        <v>-708023.7</v>
      </c>
      <c r="Q38">
        <v>1153430.04</v>
      </c>
      <c r="T38">
        <v>347663.49</v>
      </c>
      <c r="X38">
        <v>408520</v>
      </c>
      <c r="Y38">
        <v>57000</v>
      </c>
      <c r="Z38">
        <v>447470</v>
      </c>
      <c r="AC38">
        <v>71438.899999999994</v>
      </c>
      <c r="AD38">
        <v>7149.91</v>
      </c>
    </row>
    <row r="39" spans="1:33" x14ac:dyDescent="0.25">
      <c r="A39" t="s">
        <v>3222</v>
      </c>
      <c r="B39">
        <v>859466.6</v>
      </c>
      <c r="C39">
        <v>0</v>
      </c>
      <c r="D39">
        <v>467702.39</v>
      </c>
      <c r="F39">
        <v>-516419.89</v>
      </c>
      <c r="G39">
        <v>28367.119999999999</v>
      </c>
      <c r="K39">
        <v>0</v>
      </c>
      <c r="M39">
        <v>615.17999999999995</v>
      </c>
      <c r="P39">
        <v>-2175883.5</v>
      </c>
      <c r="Q39">
        <v>2737074.7</v>
      </c>
      <c r="T39">
        <v>427171.48</v>
      </c>
      <c r="U39">
        <v>50000</v>
      </c>
      <c r="V39">
        <v>106.93</v>
      </c>
      <c r="X39">
        <v>418020</v>
      </c>
      <c r="Y39">
        <v>89300</v>
      </c>
      <c r="Z39">
        <v>460698</v>
      </c>
      <c r="AC39">
        <v>150296.59</v>
      </c>
      <c r="AD39">
        <v>30173.98</v>
      </c>
    </row>
    <row r="40" spans="1:33" x14ac:dyDescent="0.25">
      <c r="A40" t="s">
        <v>3223</v>
      </c>
      <c r="B40">
        <v>717370.58</v>
      </c>
      <c r="C40">
        <v>0</v>
      </c>
      <c r="D40">
        <v>144885.54</v>
      </c>
      <c r="F40">
        <v>20054.830000000002</v>
      </c>
      <c r="G40">
        <v>46838.99</v>
      </c>
      <c r="J40">
        <v>-6950</v>
      </c>
      <c r="K40">
        <v>4500</v>
      </c>
      <c r="M40">
        <v>0</v>
      </c>
      <c r="P40">
        <v>-827398.53</v>
      </c>
      <c r="Q40">
        <v>1656318.18</v>
      </c>
      <c r="T40">
        <v>281351.37</v>
      </c>
      <c r="U40">
        <v>1500</v>
      </c>
      <c r="V40">
        <v>6.7</v>
      </c>
      <c r="X40">
        <v>438840</v>
      </c>
      <c r="Y40">
        <v>16800</v>
      </c>
      <c r="Z40">
        <v>502734</v>
      </c>
      <c r="AC40">
        <v>62087.62</v>
      </c>
      <c r="AD40">
        <v>31736.16</v>
      </c>
    </row>
    <row r="41" spans="1:33" x14ac:dyDescent="0.25">
      <c r="A41" t="s">
        <v>3224</v>
      </c>
      <c r="B41">
        <v>727334.3</v>
      </c>
      <c r="C41">
        <v>0</v>
      </c>
      <c r="D41">
        <v>62444.68</v>
      </c>
      <c r="F41">
        <v>70288.84</v>
      </c>
      <c r="G41">
        <v>-93203.29</v>
      </c>
      <c r="K41">
        <v>10000</v>
      </c>
      <c r="M41">
        <v>1067.75</v>
      </c>
      <c r="P41">
        <v>-595892.31000000006</v>
      </c>
      <c r="Q41">
        <v>1118559.83</v>
      </c>
      <c r="T41">
        <v>395886.59</v>
      </c>
      <c r="V41">
        <v>17.41</v>
      </c>
      <c r="X41">
        <v>360400</v>
      </c>
      <c r="Y41">
        <v>63600</v>
      </c>
      <c r="Z41">
        <v>523476</v>
      </c>
      <c r="AC41">
        <v>66059.320000000007</v>
      </c>
      <c r="AD41">
        <v>9079.42</v>
      </c>
    </row>
    <row r="42" spans="1:33" x14ac:dyDescent="0.25">
      <c r="A42" t="s">
        <v>3225</v>
      </c>
      <c r="B42">
        <v>264181.59000000003</v>
      </c>
      <c r="C42">
        <v>0</v>
      </c>
      <c r="D42">
        <v>288858.84000000003</v>
      </c>
      <c r="F42">
        <v>-954228.48</v>
      </c>
      <c r="G42">
        <v>-171130.12</v>
      </c>
      <c r="K42">
        <v>10500</v>
      </c>
      <c r="M42">
        <v>1311</v>
      </c>
      <c r="P42">
        <v>-2004661.96</v>
      </c>
      <c r="Q42">
        <v>1381244.13</v>
      </c>
      <c r="T42">
        <v>353296.23</v>
      </c>
      <c r="V42">
        <v>11.28</v>
      </c>
      <c r="X42">
        <v>268320</v>
      </c>
      <c r="Y42">
        <v>52800</v>
      </c>
      <c r="Z42">
        <v>351360</v>
      </c>
      <c r="AC42">
        <v>173894.46</v>
      </c>
      <c r="AD42">
        <v>68174.39</v>
      </c>
    </row>
    <row r="43" spans="1:33" x14ac:dyDescent="0.25">
      <c r="A43" t="s">
        <v>3226</v>
      </c>
      <c r="B43">
        <v>398847.24</v>
      </c>
      <c r="C43">
        <v>0</v>
      </c>
      <c r="D43">
        <v>238175.88</v>
      </c>
      <c r="F43">
        <v>48068.73</v>
      </c>
      <c r="G43">
        <v>-164365.29999999999</v>
      </c>
      <c r="M43">
        <v>1703.58</v>
      </c>
      <c r="P43">
        <v>-794614.62</v>
      </c>
      <c r="Q43">
        <v>1240631.49</v>
      </c>
      <c r="T43">
        <v>303311.14</v>
      </c>
      <c r="U43">
        <v>21.58</v>
      </c>
      <c r="V43">
        <v>9.31</v>
      </c>
      <c r="X43">
        <v>491800</v>
      </c>
      <c r="Y43">
        <v>71200</v>
      </c>
      <c r="Z43">
        <v>576015</v>
      </c>
      <c r="AB43">
        <v>30800</v>
      </c>
      <c r="AC43">
        <v>82075.95</v>
      </c>
      <c r="AD43">
        <v>12244.98</v>
      </c>
    </row>
    <row r="44" spans="1:33" x14ac:dyDescent="0.25">
      <c r="A44" t="s">
        <v>3227</v>
      </c>
      <c r="B44">
        <v>789343.33</v>
      </c>
      <c r="C44">
        <v>0</v>
      </c>
      <c r="D44">
        <v>216679.23</v>
      </c>
      <c r="F44">
        <v>21512.52</v>
      </c>
      <c r="G44">
        <v>-30503.19</v>
      </c>
      <c r="K44">
        <v>1500</v>
      </c>
      <c r="M44">
        <v>928</v>
      </c>
      <c r="P44">
        <v>-1936782.22</v>
      </c>
      <c r="Q44">
        <v>2770050.54</v>
      </c>
      <c r="T44">
        <v>289053.78000000003</v>
      </c>
      <c r="V44">
        <v>759.8</v>
      </c>
      <c r="Z44">
        <v>41534</v>
      </c>
      <c r="AC44">
        <v>69540.990000000005</v>
      </c>
      <c r="AD44">
        <v>24028.02</v>
      </c>
    </row>
    <row r="45" spans="1:33" x14ac:dyDescent="0.25">
      <c r="A45" t="s">
        <v>3228</v>
      </c>
      <c r="B45">
        <v>1345298.18</v>
      </c>
      <c r="C45">
        <v>0</v>
      </c>
      <c r="D45">
        <v>67797.55</v>
      </c>
      <c r="F45">
        <v>38097.31</v>
      </c>
      <c r="G45">
        <v>124797.58</v>
      </c>
      <c r="M45">
        <v>1513.86</v>
      </c>
      <c r="P45">
        <v>-1152843.69</v>
      </c>
      <c r="Q45">
        <v>2356118.79</v>
      </c>
      <c r="T45">
        <v>373670.15</v>
      </c>
      <c r="U45">
        <v>413000</v>
      </c>
      <c r="V45">
        <v>31.81</v>
      </c>
      <c r="X45">
        <v>367690</v>
      </c>
      <c r="Y45">
        <v>49535</v>
      </c>
      <c r="Z45">
        <v>476346</v>
      </c>
      <c r="AC45">
        <v>277201.87</v>
      </c>
      <c r="AD45">
        <v>14487.43</v>
      </c>
    </row>
    <row r="46" spans="1:33" x14ac:dyDescent="0.25">
      <c r="A46" t="s">
        <v>3229</v>
      </c>
      <c r="B46">
        <v>360351.59</v>
      </c>
      <c r="C46">
        <v>0</v>
      </c>
      <c r="D46">
        <v>119715.82</v>
      </c>
      <c r="F46">
        <v>8658.57</v>
      </c>
      <c r="G46">
        <v>152690.76999999999</v>
      </c>
      <c r="K46">
        <v>5500</v>
      </c>
      <c r="L46">
        <v>2759</v>
      </c>
      <c r="M46">
        <v>1888.08</v>
      </c>
      <c r="P46">
        <v>-1493338.89</v>
      </c>
      <c r="Q46">
        <v>1990390.15</v>
      </c>
      <c r="T46">
        <v>285319.78999999998</v>
      </c>
      <c r="X46">
        <v>387660</v>
      </c>
      <c r="Y46">
        <v>97624</v>
      </c>
      <c r="Z46">
        <v>420472</v>
      </c>
      <c r="AC46">
        <v>181562.77</v>
      </c>
      <c r="AD46">
        <v>55640.61</v>
      </c>
      <c r="AG46">
        <v>7600</v>
      </c>
    </row>
    <row r="47" spans="1:33" x14ac:dyDescent="0.25">
      <c r="A47" t="s">
        <v>3230</v>
      </c>
      <c r="B47">
        <v>536786.52</v>
      </c>
      <c r="C47">
        <v>0</v>
      </c>
      <c r="D47">
        <v>147952.76</v>
      </c>
      <c r="F47">
        <v>275449.49</v>
      </c>
      <c r="G47">
        <v>-36835.53</v>
      </c>
      <c r="J47">
        <v>100000</v>
      </c>
      <c r="K47">
        <v>0</v>
      </c>
      <c r="M47">
        <v>577.91</v>
      </c>
      <c r="P47">
        <v>196173.98</v>
      </c>
      <c r="Q47">
        <v>498635.02</v>
      </c>
      <c r="T47">
        <v>291815.62</v>
      </c>
      <c r="V47">
        <v>4.87</v>
      </c>
      <c r="X47">
        <v>227600</v>
      </c>
      <c r="Y47">
        <v>58000</v>
      </c>
      <c r="Z47">
        <v>284537</v>
      </c>
      <c r="AC47">
        <v>112024.35</v>
      </c>
      <c r="AD47">
        <v>8942.81</v>
      </c>
    </row>
    <row r="48" spans="1:33" x14ac:dyDescent="0.25">
      <c r="A48" t="s">
        <v>3231</v>
      </c>
      <c r="B48">
        <v>202395.31</v>
      </c>
      <c r="C48">
        <v>0</v>
      </c>
      <c r="D48">
        <v>226103.55</v>
      </c>
      <c r="F48">
        <v>3</v>
      </c>
      <c r="G48">
        <v>-9593.43</v>
      </c>
      <c r="K48">
        <v>0</v>
      </c>
      <c r="M48">
        <v>0</v>
      </c>
      <c r="P48">
        <v>-140366.39000000001</v>
      </c>
      <c r="Q48">
        <v>452082.82</v>
      </c>
      <c r="T48">
        <v>294228.73</v>
      </c>
      <c r="V48">
        <v>3.48</v>
      </c>
      <c r="X48">
        <v>381360</v>
      </c>
      <c r="Y48">
        <v>96800</v>
      </c>
      <c r="Z48">
        <v>481542.43</v>
      </c>
      <c r="AC48">
        <v>109035.23</v>
      </c>
      <c r="AD48">
        <v>5922.55</v>
      </c>
    </row>
    <row r="49" spans="1:33" x14ac:dyDescent="0.25">
      <c r="A49" t="s">
        <v>3232</v>
      </c>
      <c r="B49">
        <v>711557.48</v>
      </c>
      <c r="C49">
        <v>0</v>
      </c>
      <c r="D49">
        <v>28581.09</v>
      </c>
      <c r="F49">
        <v>2457752.4900000002</v>
      </c>
      <c r="G49">
        <v>100941.03</v>
      </c>
      <c r="K49">
        <v>5500</v>
      </c>
      <c r="M49">
        <v>0</v>
      </c>
      <c r="P49">
        <v>-2288766.7599999998</v>
      </c>
      <c r="Q49">
        <v>5378772.1500000004</v>
      </c>
      <c r="T49">
        <v>316110.03999999998</v>
      </c>
      <c r="V49">
        <v>20.74</v>
      </c>
      <c r="X49">
        <v>390790</v>
      </c>
      <c r="Y49">
        <v>110400</v>
      </c>
      <c r="Z49">
        <v>431757</v>
      </c>
      <c r="AC49">
        <v>90676.96</v>
      </c>
      <c r="AD49">
        <v>20610.12</v>
      </c>
      <c r="AG49">
        <v>13900</v>
      </c>
    </row>
    <row r="50" spans="1:33" x14ac:dyDescent="0.25">
      <c r="A50" t="s">
        <v>3233</v>
      </c>
      <c r="B50">
        <v>311989.15999999997</v>
      </c>
      <c r="C50">
        <v>0</v>
      </c>
      <c r="D50">
        <v>440807.51</v>
      </c>
      <c r="F50">
        <v>-236546.3</v>
      </c>
      <c r="G50">
        <v>-464593.01</v>
      </c>
      <c r="K50">
        <v>0</v>
      </c>
      <c r="M50">
        <v>0</v>
      </c>
      <c r="N50">
        <v>4586</v>
      </c>
      <c r="P50">
        <v>-1812611.88</v>
      </c>
      <c r="Q50">
        <v>1780248.13</v>
      </c>
      <c r="T50">
        <v>309239.2</v>
      </c>
      <c r="X50">
        <v>485950</v>
      </c>
      <c r="Y50">
        <v>72600</v>
      </c>
      <c r="Z50">
        <v>567640</v>
      </c>
      <c r="AC50">
        <v>78643.460000000006</v>
      </c>
      <c r="AD50">
        <v>52580.63</v>
      </c>
    </row>
    <row r="51" spans="1:33" x14ac:dyDescent="0.25">
      <c r="A51" t="s">
        <v>3234</v>
      </c>
      <c r="B51">
        <v>789856.74</v>
      </c>
      <c r="C51">
        <v>214271.86</v>
      </c>
      <c r="D51">
        <v>23921.45</v>
      </c>
      <c r="F51">
        <v>846726.72</v>
      </c>
      <c r="G51">
        <v>296847.14</v>
      </c>
      <c r="L51">
        <v>57130</v>
      </c>
      <c r="M51">
        <v>1790.6</v>
      </c>
      <c r="N51">
        <v>28800</v>
      </c>
      <c r="P51">
        <v>-860740.51</v>
      </c>
      <c r="Q51">
        <v>2690789.95</v>
      </c>
      <c r="T51">
        <v>438659.83</v>
      </c>
      <c r="X51">
        <v>420160</v>
      </c>
      <c r="Y51">
        <v>6600</v>
      </c>
      <c r="Z51">
        <v>469834</v>
      </c>
      <c r="AC51">
        <v>102351.96</v>
      </c>
      <c r="AD51">
        <v>180</v>
      </c>
    </row>
    <row r="52" spans="1:33" x14ac:dyDescent="0.25">
      <c r="A52" t="s">
        <v>3235</v>
      </c>
      <c r="B52">
        <v>963955.27</v>
      </c>
      <c r="C52">
        <v>10000</v>
      </c>
      <c r="D52">
        <v>154807.70000000001</v>
      </c>
      <c r="F52">
        <v>329460.74</v>
      </c>
      <c r="G52">
        <v>-61539.76</v>
      </c>
      <c r="M52">
        <v>3626</v>
      </c>
      <c r="P52">
        <v>-780871.02</v>
      </c>
      <c r="Q52">
        <v>2057308.95</v>
      </c>
      <c r="T52">
        <v>321260.12</v>
      </c>
      <c r="X52">
        <v>340000</v>
      </c>
      <c r="Y52">
        <v>31650</v>
      </c>
      <c r="Z52">
        <v>396510</v>
      </c>
      <c r="AC52">
        <v>92044.68</v>
      </c>
      <c r="AD52">
        <v>26935.42</v>
      </c>
    </row>
    <row r="53" spans="1:33" x14ac:dyDescent="0.25">
      <c r="A53" t="s">
        <v>3236</v>
      </c>
      <c r="B53">
        <v>482744.57</v>
      </c>
      <c r="C53">
        <v>0</v>
      </c>
      <c r="D53">
        <v>74585.31</v>
      </c>
      <c r="F53">
        <v>109202.51</v>
      </c>
      <c r="G53">
        <v>101270.99</v>
      </c>
      <c r="M53">
        <v>0</v>
      </c>
      <c r="P53">
        <v>-1505596.72</v>
      </c>
      <c r="Q53">
        <v>1988049.06</v>
      </c>
      <c r="T53">
        <v>446144.59</v>
      </c>
      <c r="V53">
        <v>7.87</v>
      </c>
      <c r="Y53">
        <v>112000</v>
      </c>
      <c r="Z53">
        <v>76106</v>
      </c>
      <c r="AC53">
        <v>108024.78</v>
      </c>
      <c r="AD53">
        <v>15870.64</v>
      </c>
    </row>
    <row r="54" spans="1:33" x14ac:dyDescent="0.25">
      <c r="A54" t="s">
        <v>3237</v>
      </c>
      <c r="B54">
        <v>335009.49</v>
      </c>
      <c r="C54">
        <v>0</v>
      </c>
      <c r="D54">
        <v>269495.15999999997</v>
      </c>
      <c r="F54">
        <v>-1284.3800000000001</v>
      </c>
      <c r="G54">
        <v>85265.58</v>
      </c>
      <c r="K54">
        <v>5000</v>
      </c>
      <c r="M54">
        <v>1469</v>
      </c>
      <c r="P54">
        <v>-1523081.84</v>
      </c>
      <c r="Q54">
        <v>1911374.52</v>
      </c>
      <c r="T54">
        <v>353062.15</v>
      </c>
      <c r="U54">
        <v>95000</v>
      </c>
      <c r="V54">
        <v>61.8</v>
      </c>
      <c r="X54">
        <v>460840</v>
      </c>
      <c r="Y54">
        <v>58400</v>
      </c>
      <c r="Z54">
        <v>544364</v>
      </c>
      <c r="AC54">
        <v>55196.26</v>
      </c>
      <c r="AD54">
        <v>7469.52</v>
      </c>
    </row>
    <row r="55" spans="1:33" x14ac:dyDescent="0.25">
      <c r="A55" t="s">
        <v>3238</v>
      </c>
      <c r="B55">
        <v>450885.35</v>
      </c>
      <c r="C55">
        <v>4774.47</v>
      </c>
      <c r="D55">
        <v>51278.06</v>
      </c>
      <c r="F55">
        <v>85700.05</v>
      </c>
      <c r="G55">
        <v>110741.47</v>
      </c>
      <c r="K55">
        <v>6000</v>
      </c>
      <c r="M55">
        <v>475.02</v>
      </c>
      <c r="P55">
        <v>-1282342.1100000001</v>
      </c>
      <c r="Q55">
        <v>1946410.43</v>
      </c>
      <c r="S55">
        <v>2.36</v>
      </c>
      <c r="T55">
        <v>316278.93</v>
      </c>
      <c r="X55">
        <v>324667.2</v>
      </c>
      <c r="Y55">
        <v>6000</v>
      </c>
      <c r="Z55">
        <v>365063.2</v>
      </c>
      <c r="AC55">
        <v>168867.92</v>
      </c>
      <c r="AD55">
        <v>23464.28</v>
      </c>
    </row>
    <row r="56" spans="1:33" x14ac:dyDescent="0.25">
      <c r="A56" t="s">
        <v>3239</v>
      </c>
      <c r="B56">
        <v>195481.53</v>
      </c>
      <c r="C56">
        <v>17173</v>
      </c>
      <c r="D56">
        <v>83807.070000000007</v>
      </c>
      <c r="F56">
        <v>251675.2</v>
      </c>
      <c r="G56">
        <v>65781.990000000005</v>
      </c>
      <c r="K56">
        <v>5000</v>
      </c>
      <c r="M56">
        <v>468.17</v>
      </c>
      <c r="P56">
        <v>-690005.77</v>
      </c>
      <c r="Q56">
        <v>1372237.86</v>
      </c>
      <c r="T56">
        <v>149977.32999999999</v>
      </c>
      <c r="X56">
        <v>208803</v>
      </c>
      <c r="Y56">
        <v>3000</v>
      </c>
      <c r="Z56">
        <v>211803</v>
      </c>
      <c r="AA56">
        <v>3600</v>
      </c>
      <c r="AC56">
        <v>101511.23</v>
      </c>
      <c r="AD56">
        <v>50584.56</v>
      </c>
    </row>
    <row r="57" spans="1:33" x14ac:dyDescent="0.25">
      <c r="A57" t="s">
        <v>3240</v>
      </c>
      <c r="B57">
        <v>113761.78</v>
      </c>
      <c r="C57">
        <v>0</v>
      </c>
      <c r="D57">
        <v>104406.97</v>
      </c>
      <c r="F57">
        <v>16635.59</v>
      </c>
      <c r="G57">
        <v>70185.41</v>
      </c>
      <c r="J57">
        <v>3000</v>
      </c>
      <c r="K57">
        <v>5500</v>
      </c>
      <c r="M57">
        <v>56.08</v>
      </c>
      <c r="P57">
        <v>-706436.72</v>
      </c>
      <c r="Q57">
        <v>1028783.07</v>
      </c>
      <c r="S57">
        <v>2.76</v>
      </c>
      <c r="T57">
        <v>196756.56</v>
      </c>
      <c r="V57">
        <v>12.69</v>
      </c>
      <c r="X57">
        <v>214864</v>
      </c>
      <c r="Y57">
        <v>4500</v>
      </c>
      <c r="Z57">
        <v>253450.14</v>
      </c>
      <c r="AA57">
        <v>5440</v>
      </c>
      <c r="AB57">
        <v>3016</v>
      </c>
      <c r="AC57">
        <v>113916.84</v>
      </c>
      <c r="AD57">
        <v>15535.71</v>
      </c>
    </row>
    <row r="58" spans="1:33" x14ac:dyDescent="0.25">
      <c r="A58" t="s">
        <v>3241</v>
      </c>
      <c r="B58">
        <v>708837.89</v>
      </c>
      <c r="C58">
        <v>2790</v>
      </c>
      <c r="D58">
        <v>80569.36</v>
      </c>
      <c r="F58">
        <v>58029.43</v>
      </c>
      <c r="G58">
        <v>31984.09</v>
      </c>
      <c r="J58">
        <v>2000</v>
      </c>
      <c r="K58">
        <v>5500</v>
      </c>
      <c r="M58">
        <v>620.22</v>
      </c>
      <c r="P58">
        <v>256244.3</v>
      </c>
      <c r="Q58">
        <v>566631.65</v>
      </c>
      <c r="T58">
        <v>293192.34000000003</v>
      </c>
      <c r="X58">
        <v>275422.5</v>
      </c>
      <c r="Z58">
        <v>308954.5</v>
      </c>
      <c r="AA58">
        <v>2160</v>
      </c>
      <c r="AC58">
        <v>145600.43</v>
      </c>
      <c r="AD58">
        <v>10487.2</v>
      </c>
    </row>
    <row r="59" spans="1:33" x14ac:dyDescent="0.25">
      <c r="A59" t="s">
        <v>3242</v>
      </c>
      <c r="B59">
        <v>197712.04</v>
      </c>
      <c r="C59">
        <v>14836.8</v>
      </c>
      <c r="D59">
        <v>32982.17</v>
      </c>
      <c r="F59">
        <v>1077077.8899999999</v>
      </c>
      <c r="G59">
        <v>182302.47</v>
      </c>
      <c r="K59">
        <v>4500</v>
      </c>
      <c r="M59">
        <v>593</v>
      </c>
      <c r="P59">
        <v>-259769.01</v>
      </c>
      <c r="Q59">
        <v>1787234.17</v>
      </c>
      <c r="T59">
        <v>277588.93</v>
      </c>
      <c r="V59">
        <v>6.25</v>
      </c>
      <c r="X59">
        <v>306006</v>
      </c>
      <c r="Y59">
        <v>1500</v>
      </c>
      <c r="Z59">
        <v>343313</v>
      </c>
      <c r="AA59">
        <v>2040</v>
      </c>
      <c r="AC59">
        <v>146499.79</v>
      </c>
      <c r="AD59">
        <v>67375.179999999993</v>
      </c>
    </row>
    <row r="60" spans="1:33" x14ac:dyDescent="0.25">
      <c r="A60" t="s">
        <v>3243</v>
      </c>
      <c r="B60">
        <v>15223.29</v>
      </c>
      <c r="C60">
        <v>3069</v>
      </c>
      <c r="D60">
        <v>69671.77</v>
      </c>
      <c r="F60">
        <v>1874587.07</v>
      </c>
      <c r="G60">
        <v>153806.74</v>
      </c>
      <c r="K60">
        <v>6000</v>
      </c>
      <c r="M60">
        <v>190.73</v>
      </c>
      <c r="P60">
        <v>-1723284.37</v>
      </c>
      <c r="Q60">
        <v>3909726.18</v>
      </c>
      <c r="T60">
        <v>260211.9</v>
      </c>
      <c r="V60">
        <v>3.85</v>
      </c>
      <c r="X60">
        <v>465108</v>
      </c>
      <c r="Y60">
        <v>6000</v>
      </c>
      <c r="Z60">
        <v>506354</v>
      </c>
      <c r="AC60">
        <v>194317.47</v>
      </c>
      <c r="AD60">
        <v>61391.95</v>
      </c>
    </row>
    <row r="61" spans="1:33" x14ac:dyDescent="0.25">
      <c r="A61" t="s">
        <v>3244</v>
      </c>
      <c r="B61">
        <v>355375.29</v>
      </c>
      <c r="C61">
        <v>0</v>
      </c>
      <c r="D61">
        <v>78378.45</v>
      </c>
      <c r="F61">
        <v>55792.19</v>
      </c>
      <c r="G61">
        <v>803564.52</v>
      </c>
      <c r="J61">
        <v>3000</v>
      </c>
      <c r="K61">
        <v>5700</v>
      </c>
      <c r="M61">
        <v>437.22</v>
      </c>
      <c r="P61">
        <v>-1162658.96</v>
      </c>
      <c r="Q61">
        <v>2469567.41</v>
      </c>
      <c r="T61">
        <v>230977.39</v>
      </c>
      <c r="X61">
        <v>418332.92</v>
      </c>
      <c r="Y61">
        <v>1500</v>
      </c>
      <c r="Z61">
        <v>455594.08</v>
      </c>
      <c r="AA61">
        <v>960</v>
      </c>
      <c r="AC61">
        <v>117224.01</v>
      </c>
      <c r="AD61">
        <v>36237.440000000002</v>
      </c>
    </row>
    <row r="62" spans="1:33" x14ac:dyDescent="0.25">
      <c r="A62" t="s">
        <v>3329</v>
      </c>
      <c r="B62">
        <v>230852.2</v>
      </c>
      <c r="C62">
        <v>0</v>
      </c>
      <c r="D62">
        <v>76242.399999999994</v>
      </c>
      <c r="F62">
        <v>316892.34000000003</v>
      </c>
      <c r="G62">
        <v>138554.9</v>
      </c>
      <c r="J62">
        <v>3000</v>
      </c>
      <c r="K62">
        <v>5500</v>
      </c>
      <c r="M62">
        <v>939.19</v>
      </c>
      <c r="P62">
        <v>-1271975.49</v>
      </c>
      <c r="Q62">
        <v>2114448.44</v>
      </c>
      <c r="T62">
        <v>270884.47999999998</v>
      </c>
      <c r="X62">
        <v>457737</v>
      </c>
      <c r="Y62">
        <v>6000</v>
      </c>
      <c r="Z62">
        <v>463737</v>
      </c>
      <c r="AC62">
        <v>260202.61</v>
      </c>
      <c r="AD62">
        <v>25502.17</v>
      </c>
    </row>
    <row r="63" spans="1:33" x14ac:dyDescent="0.25">
      <c r="A63" t="s">
        <v>3332</v>
      </c>
      <c r="B63">
        <v>192689.94</v>
      </c>
      <c r="C63">
        <v>0</v>
      </c>
      <c r="D63">
        <v>50082.5</v>
      </c>
      <c r="F63">
        <v>1548695.15</v>
      </c>
      <c r="G63">
        <v>83004.98</v>
      </c>
      <c r="K63">
        <v>5500</v>
      </c>
      <c r="M63">
        <v>702.52</v>
      </c>
      <c r="P63">
        <v>-898121.85</v>
      </c>
      <c r="Q63">
        <v>2791483.6</v>
      </c>
      <c r="T63">
        <v>221511.15</v>
      </c>
      <c r="V63">
        <v>8.9700000000000006</v>
      </c>
      <c r="X63">
        <v>569499</v>
      </c>
      <c r="Y63">
        <v>57900</v>
      </c>
      <c r="Z63">
        <v>618117</v>
      </c>
      <c r="AA63">
        <v>1920</v>
      </c>
      <c r="AC63">
        <v>132379.22</v>
      </c>
      <c r="AD63">
        <v>54474.6</v>
      </c>
    </row>
    <row r="64" spans="1:33" x14ac:dyDescent="0.25">
      <c r="A64" t="s">
        <v>3245</v>
      </c>
      <c r="B64">
        <v>947303.47</v>
      </c>
      <c r="C64">
        <v>0</v>
      </c>
      <c r="D64">
        <v>450050.38</v>
      </c>
      <c r="F64">
        <v>289980.99</v>
      </c>
      <c r="G64">
        <v>205623.16</v>
      </c>
      <c r="L64">
        <v>15825</v>
      </c>
      <c r="M64">
        <v>542.5</v>
      </c>
      <c r="P64">
        <v>176257.1</v>
      </c>
      <c r="Q64">
        <v>1683662.57</v>
      </c>
      <c r="T64">
        <v>70697.09</v>
      </c>
      <c r="U64">
        <v>55600</v>
      </c>
      <c r="V64">
        <v>84.69</v>
      </c>
      <c r="X64">
        <v>825747.5</v>
      </c>
      <c r="Y64">
        <v>95001</v>
      </c>
      <c r="Z64">
        <v>869551.5</v>
      </c>
      <c r="AC64">
        <v>126339.22</v>
      </c>
      <c r="AD64">
        <v>44768.73</v>
      </c>
    </row>
    <row r="65" spans="1:33" x14ac:dyDescent="0.25">
      <c r="A65" t="s">
        <v>3246</v>
      </c>
      <c r="B65">
        <v>678758.64</v>
      </c>
      <c r="C65">
        <v>0</v>
      </c>
      <c r="D65">
        <v>59218.46</v>
      </c>
      <c r="F65">
        <v>-37165.74</v>
      </c>
      <c r="G65">
        <v>304991.82</v>
      </c>
      <c r="L65">
        <v>74250</v>
      </c>
      <c r="M65">
        <v>503</v>
      </c>
      <c r="O65">
        <v>-1786917.21</v>
      </c>
      <c r="P65">
        <v>1565047.72</v>
      </c>
      <c r="Q65">
        <v>1188971.67</v>
      </c>
      <c r="T65">
        <v>185853.05</v>
      </c>
      <c r="X65">
        <v>306230</v>
      </c>
      <c r="Y65">
        <v>66028.800000000003</v>
      </c>
      <c r="Z65">
        <v>353648.8</v>
      </c>
      <c r="AC65">
        <v>114679.33</v>
      </c>
      <c r="AD65">
        <v>69585.72</v>
      </c>
    </row>
    <row r="66" spans="1:33" x14ac:dyDescent="0.25">
      <c r="A66" t="s">
        <v>3247</v>
      </c>
      <c r="B66">
        <v>384096.39</v>
      </c>
      <c r="C66">
        <v>0</v>
      </c>
      <c r="D66">
        <v>69947.009999999995</v>
      </c>
      <c r="F66">
        <v>358803.42</v>
      </c>
      <c r="G66">
        <v>212142.48</v>
      </c>
      <c r="M66">
        <v>522</v>
      </c>
      <c r="P66">
        <v>-920836.9</v>
      </c>
      <c r="Q66">
        <v>2121250.9300000002</v>
      </c>
      <c r="T66">
        <v>107455.47</v>
      </c>
      <c r="U66">
        <v>300</v>
      </c>
      <c r="X66">
        <v>445110</v>
      </c>
      <c r="Y66">
        <v>14000</v>
      </c>
      <c r="Z66">
        <v>530297</v>
      </c>
      <c r="AC66">
        <v>88614.66</v>
      </c>
      <c r="AD66">
        <v>74849.63</v>
      </c>
    </row>
    <row r="67" spans="1:33" x14ac:dyDescent="0.25">
      <c r="A67" t="s">
        <v>3248</v>
      </c>
      <c r="B67">
        <v>558578.39</v>
      </c>
      <c r="C67">
        <v>55000</v>
      </c>
      <c r="D67">
        <v>257217.54</v>
      </c>
      <c r="F67">
        <v>8</v>
      </c>
      <c r="G67">
        <v>394683.86</v>
      </c>
      <c r="L67">
        <v>5800</v>
      </c>
      <c r="M67">
        <v>38</v>
      </c>
      <c r="P67">
        <v>-217371.63</v>
      </c>
      <c r="Q67">
        <v>1374864.38</v>
      </c>
      <c r="T67">
        <v>395666.43</v>
      </c>
      <c r="U67">
        <v>142000</v>
      </c>
      <c r="V67">
        <v>381.85</v>
      </c>
      <c r="X67">
        <v>546523</v>
      </c>
      <c r="Z67">
        <v>646435.02</v>
      </c>
      <c r="AC67">
        <v>157843.35</v>
      </c>
      <c r="AD67">
        <v>58535.87</v>
      </c>
    </row>
    <row r="68" spans="1:33" x14ac:dyDescent="0.25">
      <c r="A68" t="s">
        <v>3249</v>
      </c>
      <c r="B68">
        <v>550426.06999999995</v>
      </c>
      <c r="C68">
        <v>0</v>
      </c>
      <c r="D68">
        <v>87604.96</v>
      </c>
      <c r="F68">
        <v>256689.3</v>
      </c>
      <c r="G68">
        <v>746972.51</v>
      </c>
      <c r="L68">
        <v>30000</v>
      </c>
      <c r="M68">
        <v>1160</v>
      </c>
      <c r="P68">
        <v>-1093095.8500000001</v>
      </c>
      <c r="Q68">
        <v>2680574.06</v>
      </c>
      <c r="T68">
        <v>482866.97</v>
      </c>
      <c r="V68">
        <v>518.66999999999996</v>
      </c>
      <c r="X68">
        <v>1111824.92</v>
      </c>
      <c r="Y68">
        <v>21011.68</v>
      </c>
      <c r="Z68">
        <v>1304407.6000000001</v>
      </c>
      <c r="AC68">
        <v>158165.97</v>
      </c>
      <c r="AD68">
        <v>133994.04</v>
      </c>
    </row>
    <row r="69" spans="1:33" x14ac:dyDescent="0.25">
      <c r="A69" t="s">
        <v>3250</v>
      </c>
      <c r="B69">
        <v>636115.77</v>
      </c>
      <c r="C69">
        <v>5000</v>
      </c>
      <c r="D69">
        <v>155731.81</v>
      </c>
      <c r="F69">
        <v>9776.4599999999991</v>
      </c>
      <c r="G69">
        <v>398479.26</v>
      </c>
      <c r="L69">
        <v>4020</v>
      </c>
      <c r="M69">
        <v>3421.1</v>
      </c>
      <c r="N69">
        <v>5000</v>
      </c>
      <c r="P69">
        <v>-964404.7</v>
      </c>
      <c r="Q69">
        <v>2191965</v>
      </c>
      <c r="T69">
        <v>137629.62</v>
      </c>
      <c r="X69">
        <v>460390</v>
      </c>
      <c r="Z69">
        <v>531549</v>
      </c>
      <c r="AB69">
        <v>3104</v>
      </c>
      <c r="AC69">
        <v>78975.83</v>
      </c>
      <c r="AD69">
        <v>28288.89</v>
      </c>
    </row>
    <row r="70" spans="1:33" x14ac:dyDescent="0.25">
      <c r="A70" t="s">
        <v>3251</v>
      </c>
      <c r="B70">
        <v>801294.76</v>
      </c>
      <c r="C70">
        <v>0</v>
      </c>
      <c r="D70">
        <v>92468.03</v>
      </c>
      <c r="F70">
        <v>9793.11</v>
      </c>
      <c r="G70">
        <v>387639.29</v>
      </c>
      <c r="M70">
        <v>435</v>
      </c>
      <c r="P70">
        <v>157791.46</v>
      </c>
      <c r="Q70">
        <v>1302561.3500000001</v>
      </c>
      <c r="T70">
        <v>140801.92000000001</v>
      </c>
      <c r="U70">
        <v>510</v>
      </c>
      <c r="X70">
        <v>546690.5</v>
      </c>
      <c r="Z70">
        <v>610462.5</v>
      </c>
      <c r="AC70">
        <v>102228.88</v>
      </c>
      <c r="AD70">
        <v>53830.86</v>
      </c>
      <c r="AF70">
        <v>14222.8</v>
      </c>
    </row>
    <row r="71" spans="1:33" x14ac:dyDescent="0.25">
      <c r="A71" t="s">
        <v>3252</v>
      </c>
      <c r="B71">
        <v>939811.35</v>
      </c>
      <c r="C71">
        <v>0</v>
      </c>
      <c r="D71">
        <v>108308.45</v>
      </c>
      <c r="F71">
        <v>350030.67</v>
      </c>
      <c r="G71">
        <v>352721.91999999998</v>
      </c>
      <c r="J71">
        <v>39280</v>
      </c>
      <c r="L71">
        <v>46070</v>
      </c>
      <c r="M71">
        <v>2058.5</v>
      </c>
      <c r="P71">
        <v>-84732.1</v>
      </c>
      <c r="Q71">
        <v>1726865.73</v>
      </c>
      <c r="T71">
        <v>363917.05</v>
      </c>
      <c r="U71">
        <v>38520</v>
      </c>
      <c r="V71">
        <v>71.739999999999995</v>
      </c>
      <c r="X71">
        <v>539011.80000000005</v>
      </c>
      <c r="Y71">
        <v>91800</v>
      </c>
      <c r="Z71">
        <v>685770.8</v>
      </c>
      <c r="AC71">
        <v>197196.32</v>
      </c>
      <c r="AD71">
        <v>31873.21</v>
      </c>
    </row>
    <row r="72" spans="1:33" x14ac:dyDescent="0.25">
      <c r="A72" t="s">
        <v>3253</v>
      </c>
      <c r="B72">
        <v>315020.3</v>
      </c>
      <c r="C72">
        <v>0</v>
      </c>
      <c r="D72">
        <v>217382.06</v>
      </c>
      <c r="F72">
        <v>186618.15</v>
      </c>
      <c r="G72">
        <v>514457.61</v>
      </c>
      <c r="K72">
        <v>6150</v>
      </c>
      <c r="L72">
        <v>50100</v>
      </c>
      <c r="M72">
        <v>0</v>
      </c>
      <c r="P72">
        <v>-241310.37</v>
      </c>
      <c r="Q72">
        <v>1340923.19</v>
      </c>
      <c r="T72">
        <v>374010.29</v>
      </c>
      <c r="U72">
        <v>46800</v>
      </c>
      <c r="V72">
        <v>318.70999999999998</v>
      </c>
      <c r="X72">
        <v>718900.5</v>
      </c>
      <c r="Y72">
        <v>102600</v>
      </c>
      <c r="Z72">
        <v>863746.5</v>
      </c>
      <c r="AC72">
        <v>174347.15</v>
      </c>
      <c r="AD72">
        <v>51320.55</v>
      </c>
    </row>
    <row r="73" spans="1:33" x14ac:dyDescent="0.25">
      <c r="A73" t="s">
        <v>3254</v>
      </c>
      <c r="B73">
        <v>655932.30000000005</v>
      </c>
      <c r="C73">
        <v>0</v>
      </c>
      <c r="D73">
        <v>173763.95</v>
      </c>
      <c r="F73">
        <v>543027.07999999996</v>
      </c>
      <c r="G73">
        <v>159299.17000000001</v>
      </c>
      <c r="K73">
        <v>1679.22</v>
      </c>
      <c r="L73">
        <v>129954</v>
      </c>
      <c r="M73">
        <v>59168</v>
      </c>
      <c r="O73">
        <v>-24969.200000000001</v>
      </c>
      <c r="Q73">
        <v>1495302.14</v>
      </c>
      <c r="T73">
        <v>371896.56</v>
      </c>
      <c r="X73">
        <v>491693.2</v>
      </c>
      <c r="Z73">
        <v>591849.19999999995</v>
      </c>
      <c r="AC73">
        <v>276195.26</v>
      </c>
      <c r="AD73">
        <v>39406.959999999999</v>
      </c>
    </row>
    <row r="74" spans="1:33" x14ac:dyDescent="0.25">
      <c r="A74" t="s">
        <v>3255</v>
      </c>
      <c r="B74">
        <v>808535.31</v>
      </c>
      <c r="C74">
        <v>0</v>
      </c>
      <c r="D74">
        <v>73649.350000000006</v>
      </c>
      <c r="F74">
        <v>1864752.8</v>
      </c>
      <c r="G74">
        <v>748997.28</v>
      </c>
      <c r="L74">
        <v>28106.9</v>
      </c>
      <c r="M74">
        <v>565</v>
      </c>
      <c r="P74">
        <v>3004360.46</v>
      </c>
      <c r="Q74">
        <v>464694.52</v>
      </c>
      <c r="T74">
        <v>167037.89000000001</v>
      </c>
      <c r="U74">
        <v>9000.9</v>
      </c>
      <c r="V74">
        <v>191.51</v>
      </c>
      <c r="X74">
        <v>524837.30000000005</v>
      </c>
      <c r="Y74">
        <v>153800</v>
      </c>
      <c r="Z74">
        <v>559969.30000000005</v>
      </c>
      <c r="AC74">
        <v>114689.35</v>
      </c>
      <c r="AD74">
        <v>109642.09</v>
      </c>
      <c r="AG74">
        <v>1</v>
      </c>
    </row>
    <row r="75" spans="1:33" x14ac:dyDescent="0.25">
      <c r="A75" t="s">
        <v>3256</v>
      </c>
      <c r="B75">
        <v>651500.67000000004</v>
      </c>
      <c r="C75">
        <v>0</v>
      </c>
      <c r="D75">
        <v>102792.95</v>
      </c>
      <c r="F75">
        <v>1064989.45</v>
      </c>
      <c r="G75">
        <v>242747.53</v>
      </c>
      <c r="K75">
        <v>5500</v>
      </c>
      <c r="L75">
        <v>33630</v>
      </c>
      <c r="M75">
        <v>1170.53</v>
      </c>
      <c r="P75">
        <v>1187580.93</v>
      </c>
      <c r="Q75">
        <v>961521.58</v>
      </c>
      <c r="T75">
        <v>44179.8</v>
      </c>
      <c r="U75">
        <v>36390</v>
      </c>
      <c r="V75">
        <v>345.87</v>
      </c>
      <c r="X75">
        <v>442804</v>
      </c>
      <c r="Y75">
        <v>189400</v>
      </c>
      <c r="Z75">
        <v>526927</v>
      </c>
      <c r="AC75">
        <v>110269.36</v>
      </c>
      <c r="AD75">
        <v>75315.75</v>
      </c>
      <c r="AG75">
        <v>30230</v>
      </c>
    </row>
    <row r="76" spans="1:33" x14ac:dyDescent="0.25">
      <c r="A76" t="s">
        <v>3257</v>
      </c>
      <c r="B76">
        <v>775649.53</v>
      </c>
      <c r="C76">
        <v>20000</v>
      </c>
      <c r="D76">
        <v>70253.539999999994</v>
      </c>
      <c r="F76">
        <v>1482956.83</v>
      </c>
      <c r="G76">
        <v>620390.21</v>
      </c>
      <c r="M76">
        <v>0</v>
      </c>
      <c r="P76">
        <v>666455.65</v>
      </c>
      <c r="Q76">
        <v>2317512.06</v>
      </c>
      <c r="T76">
        <v>232811.77</v>
      </c>
      <c r="V76">
        <v>149.5</v>
      </c>
      <c r="X76">
        <v>425182.2</v>
      </c>
      <c r="Y76">
        <v>109200</v>
      </c>
      <c r="Z76">
        <v>518008.2</v>
      </c>
      <c r="AC76">
        <v>109050.18</v>
      </c>
      <c r="AD76">
        <v>71452.69</v>
      </c>
    </row>
    <row r="77" spans="1:33" x14ac:dyDescent="0.25">
      <c r="A77" t="s">
        <v>3258</v>
      </c>
      <c r="B77">
        <v>793404.68</v>
      </c>
      <c r="C77">
        <v>0</v>
      </c>
      <c r="D77">
        <v>35698.71</v>
      </c>
      <c r="F77">
        <v>429760.73</v>
      </c>
      <c r="G77">
        <v>232505.91</v>
      </c>
      <c r="L77">
        <v>259010</v>
      </c>
      <c r="M77">
        <v>517</v>
      </c>
      <c r="P77">
        <v>-867626.81</v>
      </c>
      <c r="Q77">
        <v>2233839.69</v>
      </c>
      <c r="T77">
        <v>97818.8</v>
      </c>
      <c r="U77">
        <v>17100</v>
      </c>
      <c r="V77">
        <v>135.52000000000001</v>
      </c>
      <c r="X77">
        <v>531859.4</v>
      </c>
      <c r="Y77">
        <v>87900</v>
      </c>
      <c r="Z77">
        <v>587343.4</v>
      </c>
      <c r="AC77">
        <v>143548.6</v>
      </c>
      <c r="AD77">
        <v>71050.14</v>
      </c>
    </row>
    <row r="78" spans="1:33" x14ac:dyDescent="0.25">
      <c r="A78" t="s">
        <v>3330</v>
      </c>
      <c r="B78">
        <v>536536.21</v>
      </c>
      <c r="C78">
        <v>0</v>
      </c>
      <c r="D78">
        <v>92958.61</v>
      </c>
      <c r="F78">
        <v>135832.99</v>
      </c>
      <c r="G78">
        <v>508133.55</v>
      </c>
      <c r="M78">
        <v>1380</v>
      </c>
      <c r="P78">
        <v>-1257596.3899999999</v>
      </c>
      <c r="Q78">
        <v>2560558.21</v>
      </c>
      <c r="T78">
        <v>199542.56</v>
      </c>
      <c r="V78">
        <v>75.040000000000006</v>
      </c>
      <c r="X78">
        <v>505536</v>
      </c>
      <c r="Y78">
        <v>65700</v>
      </c>
      <c r="Z78">
        <v>581778</v>
      </c>
      <c r="AC78">
        <v>102679.54</v>
      </c>
      <c r="AD78">
        <v>57857.88</v>
      </c>
      <c r="AG78">
        <v>18.64</v>
      </c>
    </row>
    <row r="79" spans="1:33" x14ac:dyDescent="0.25">
      <c r="A79" t="s">
        <v>3259</v>
      </c>
      <c r="B79">
        <v>221244.91</v>
      </c>
      <c r="C79">
        <v>8485</v>
      </c>
      <c r="D79">
        <v>60183.26</v>
      </c>
      <c r="F79">
        <v>144790.67000000001</v>
      </c>
      <c r="G79">
        <v>482185.76</v>
      </c>
      <c r="K79">
        <v>-7050</v>
      </c>
      <c r="L79">
        <v>-31460</v>
      </c>
      <c r="M79">
        <v>-1363.31</v>
      </c>
      <c r="P79">
        <v>-280760.81</v>
      </c>
      <c r="Q79">
        <v>1212676.51</v>
      </c>
      <c r="T79">
        <v>311420.28000000003</v>
      </c>
      <c r="U79">
        <v>31460</v>
      </c>
      <c r="V79">
        <v>26.44</v>
      </c>
      <c r="X79">
        <v>331420</v>
      </c>
      <c r="Z79">
        <v>385783.5</v>
      </c>
      <c r="AB79">
        <v>1706</v>
      </c>
      <c r="AC79">
        <v>106546.21</v>
      </c>
      <c r="AD79">
        <v>10761.12</v>
      </c>
      <c r="AE79">
        <v>20000</v>
      </c>
    </row>
    <row r="80" spans="1:33" x14ac:dyDescent="0.25">
      <c r="A80" t="s">
        <v>3260</v>
      </c>
      <c r="B80">
        <v>207604.39</v>
      </c>
      <c r="C80">
        <v>5475</v>
      </c>
      <c r="D80">
        <v>58197.27</v>
      </c>
      <c r="F80">
        <v>29610.86</v>
      </c>
      <c r="G80">
        <v>136012.85999999999</v>
      </c>
      <c r="K80">
        <v>25590</v>
      </c>
      <c r="L80">
        <v>168000</v>
      </c>
      <c r="M80">
        <v>999.2</v>
      </c>
      <c r="P80">
        <v>-1514594.26</v>
      </c>
      <c r="Q80">
        <v>1431387.54</v>
      </c>
      <c r="T80">
        <v>279871.92</v>
      </c>
      <c r="X80">
        <v>468560</v>
      </c>
      <c r="Z80">
        <v>507414</v>
      </c>
      <c r="AC80">
        <v>118135.02</v>
      </c>
      <c r="AD80">
        <v>43725</v>
      </c>
    </row>
    <row r="81" spans="1:34" x14ac:dyDescent="0.25">
      <c r="A81" t="s">
        <v>3261</v>
      </c>
      <c r="B81">
        <v>633502.54</v>
      </c>
      <c r="C81">
        <v>0</v>
      </c>
      <c r="D81">
        <v>33030.51</v>
      </c>
      <c r="F81">
        <v>330175.95</v>
      </c>
      <c r="G81">
        <v>841027.68</v>
      </c>
      <c r="K81">
        <v>44626</v>
      </c>
      <c r="L81">
        <v>152850</v>
      </c>
      <c r="M81">
        <v>12598.21</v>
      </c>
      <c r="P81">
        <v>-410689.76</v>
      </c>
      <c r="Q81">
        <v>2041384.85</v>
      </c>
      <c r="T81">
        <v>379060.87</v>
      </c>
      <c r="U81">
        <v>6000</v>
      </c>
      <c r="X81">
        <v>843680</v>
      </c>
      <c r="Y81">
        <v>143650</v>
      </c>
      <c r="Z81">
        <v>940070</v>
      </c>
      <c r="AC81">
        <v>98960.45</v>
      </c>
      <c r="AD81">
        <v>54839.77</v>
      </c>
      <c r="AG81">
        <v>63746</v>
      </c>
    </row>
    <row r="82" spans="1:34" x14ac:dyDescent="0.25">
      <c r="A82" t="s">
        <v>3262</v>
      </c>
      <c r="B82">
        <v>363548.56</v>
      </c>
      <c r="C82">
        <v>0</v>
      </c>
      <c r="D82">
        <v>111183.21</v>
      </c>
      <c r="F82">
        <v>408605.88</v>
      </c>
      <c r="G82">
        <v>360882.49</v>
      </c>
      <c r="L82">
        <v>73114.820000000007</v>
      </c>
      <c r="M82">
        <v>2425.8200000000002</v>
      </c>
      <c r="P82">
        <v>-195237.16</v>
      </c>
      <c r="Q82">
        <v>1173118.0900000001</v>
      </c>
      <c r="T82">
        <v>318310.26</v>
      </c>
      <c r="U82">
        <v>42000</v>
      </c>
      <c r="V82">
        <v>679.6</v>
      </c>
      <c r="X82">
        <v>580080</v>
      </c>
      <c r="Y82">
        <v>109600</v>
      </c>
      <c r="Z82">
        <v>623340.84</v>
      </c>
      <c r="AC82">
        <v>157835.41</v>
      </c>
      <c r="AD82">
        <v>24995.040000000001</v>
      </c>
      <c r="AE82">
        <v>20000</v>
      </c>
    </row>
    <row r="83" spans="1:34" x14ac:dyDescent="0.25">
      <c r="A83" t="s">
        <v>3263</v>
      </c>
      <c r="B83">
        <v>833358.36</v>
      </c>
      <c r="C83">
        <v>0</v>
      </c>
      <c r="D83">
        <v>41327</v>
      </c>
      <c r="F83">
        <v>443358.42</v>
      </c>
      <c r="G83">
        <v>126254.23</v>
      </c>
      <c r="K83">
        <v>306.2</v>
      </c>
      <c r="L83">
        <v>-225545</v>
      </c>
      <c r="M83">
        <v>0</v>
      </c>
      <c r="P83">
        <v>-261440.27</v>
      </c>
      <c r="Q83">
        <v>1745362.84</v>
      </c>
      <c r="T83">
        <v>426519.03</v>
      </c>
      <c r="U83">
        <v>24000</v>
      </c>
      <c r="V83">
        <v>102.66</v>
      </c>
      <c r="X83">
        <v>663000</v>
      </c>
      <c r="Y83">
        <v>132800</v>
      </c>
      <c r="Z83">
        <v>752754</v>
      </c>
      <c r="AC83">
        <v>100106.25</v>
      </c>
      <c r="AD83">
        <v>100722.2</v>
      </c>
    </row>
    <row r="84" spans="1:34" x14ac:dyDescent="0.25">
      <c r="A84" t="s">
        <v>3264</v>
      </c>
      <c r="B84">
        <v>406124.64</v>
      </c>
      <c r="C84">
        <v>90424.24</v>
      </c>
      <c r="D84">
        <v>53482.05</v>
      </c>
      <c r="F84">
        <v>936521.97</v>
      </c>
      <c r="G84">
        <v>362184.17</v>
      </c>
      <c r="M84">
        <v>501</v>
      </c>
      <c r="P84">
        <v>-126192.94</v>
      </c>
      <c r="Q84">
        <v>1929262.58</v>
      </c>
      <c r="S84">
        <v>74.150000000000006</v>
      </c>
      <c r="T84">
        <v>338336.4</v>
      </c>
      <c r="U84">
        <v>600</v>
      </c>
      <c r="X84">
        <v>519040</v>
      </c>
      <c r="Y84">
        <v>115200</v>
      </c>
      <c r="Z84">
        <v>560293</v>
      </c>
      <c r="AB84">
        <v>9000</v>
      </c>
      <c r="AC84">
        <v>158607.12</v>
      </c>
      <c r="AD84">
        <v>44649</v>
      </c>
      <c r="AG84">
        <v>85600</v>
      </c>
    </row>
    <row r="85" spans="1:34" x14ac:dyDescent="0.25">
      <c r="A85" t="s">
        <v>3265</v>
      </c>
      <c r="B85">
        <v>698760.52</v>
      </c>
      <c r="C85">
        <v>11120</v>
      </c>
      <c r="D85">
        <v>14106.14</v>
      </c>
      <c r="F85">
        <v>198061.68</v>
      </c>
      <c r="G85">
        <v>221826.41</v>
      </c>
      <c r="L85">
        <v>45720</v>
      </c>
      <c r="M85">
        <v>-211.87</v>
      </c>
      <c r="P85">
        <v>-871371.42</v>
      </c>
      <c r="Q85">
        <v>1851699.47</v>
      </c>
      <c r="T85">
        <v>344339.53</v>
      </c>
      <c r="X85">
        <v>502804</v>
      </c>
      <c r="Y85">
        <v>118988</v>
      </c>
      <c r="Z85">
        <v>622483.48</v>
      </c>
      <c r="AA85">
        <v>400</v>
      </c>
      <c r="AB85">
        <v>3280</v>
      </c>
      <c r="AC85">
        <v>85352.95</v>
      </c>
      <c r="AD85">
        <v>63776.53</v>
      </c>
      <c r="AG85">
        <v>20000</v>
      </c>
    </row>
    <row r="86" spans="1:34" x14ac:dyDescent="0.25">
      <c r="A86" t="s">
        <v>3266</v>
      </c>
      <c r="B86">
        <v>335579.11</v>
      </c>
      <c r="C86">
        <v>33714.32</v>
      </c>
      <c r="D86">
        <v>109068.17</v>
      </c>
      <c r="F86">
        <v>496000.08</v>
      </c>
      <c r="G86">
        <v>325321.59999999998</v>
      </c>
      <c r="M86">
        <v>-186930.07</v>
      </c>
      <c r="P86">
        <v>170428.74</v>
      </c>
      <c r="Q86">
        <v>1211766.1200000001</v>
      </c>
      <c r="T86">
        <v>343248.57</v>
      </c>
      <c r="X86">
        <v>405570</v>
      </c>
      <c r="Z86">
        <v>472298</v>
      </c>
      <c r="AC86">
        <v>80184.100000000006</v>
      </c>
      <c r="AD86">
        <v>20417.98</v>
      </c>
      <c r="AH86">
        <v>7000</v>
      </c>
    </row>
    <row r="87" spans="1:34" x14ac:dyDescent="0.25">
      <c r="A87" t="s">
        <v>3267</v>
      </c>
      <c r="B87">
        <v>792527.12</v>
      </c>
      <c r="C87">
        <v>0</v>
      </c>
      <c r="D87">
        <v>53417.58</v>
      </c>
      <c r="F87">
        <v>184925.58</v>
      </c>
      <c r="G87">
        <v>509048.69</v>
      </c>
      <c r="K87">
        <v>19800</v>
      </c>
      <c r="M87">
        <v>500</v>
      </c>
      <c r="P87">
        <v>167147.26</v>
      </c>
      <c r="Q87">
        <v>1379368.14</v>
      </c>
      <c r="T87">
        <v>346163.93</v>
      </c>
      <c r="V87">
        <v>7.7</v>
      </c>
      <c r="X87">
        <v>755120</v>
      </c>
      <c r="Y87">
        <v>133600</v>
      </c>
      <c r="Z87">
        <v>849822</v>
      </c>
      <c r="AB87">
        <v>1880</v>
      </c>
      <c r="AC87">
        <v>87128.47</v>
      </c>
      <c r="AD87">
        <v>138852</v>
      </c>
      <c r="AG87">
        <v>20000</v>
      </c>
    </row>
    <row r="88" spans="1:34" x14ac:dyDescent="0.25">
      <c r="A88" t="s">
        <v>3337</v>
      </c>
      <c r="B88">
        <v>386456.46</v>
      </c>
      <c r="C88">
        <v>10130.1</v>
      </c>
      <c r="D88">
        <v>15526.3</v>
      </c>
      <c r="F88">
        <v>324032</v>
      </c>
      <c r="G88">
        <v>115518</v>
      </c>
      <c r="K88">
        <v>39600</v>
      </c>
      <c r="L88">
        <v>45850</v>
      </c>
      <c r="M88">
        <v>533.25</v>
      </c>
      <c r="P88">
        <v>-860089.41</v>
      </c>
      <c r="Q88">
        <v>1583723.57</v>
      </c>
      <c r="T88">
        <v>271560.31</v>
      </c>
      <c r="V88">
        <v>8.3000000000000007</v>
      </c>
      <c r="X88">
        <v>616440</v>
      </c>
      <c r="Y88">
        <v>109640</v>
      </c>
      <c r="Z88">
        <v>724836</v>
      </c>
      <c r="AC88">
        <v>73061.960000000006</v>
      </c>
      <c r="AD88">
        <v>79880.600000000006</v>
      </c>
      <c r="AG88">
        <v>10082</v>
      </c>
    </row>
    <row r="89" spans="1:34" x14ac:dyDescent="0.25">
      <c r="A89" t="s">
        <v>3268</v>
      </c>
      <c r="B89">
        <v>636641.52</v>
      </c>
      <c r="C89">
        <v>0</v>
      </c>
      <c r="D89">
        <v>15603.57</v>
      </c>
      <c r="F89">
        <v>2</v>
      </c>
      <c r="G89">
        <v>131416.18</v>
      </c>
      <c r="M89">
        <v>1979</v>
      </c>
      <c r="P89">
        <v>138443.39000000001</v>
      </c>
      <c r="Q89">
        <v>378255.7</v>
      </c>
      <c r="T89">
        <v>545972.35</v>
      </c>
      <c r="V89">
        <v>246.44</v>
      </c>
      <c r="Y89">
        <v>58000</v>
      </c>
      <c r="Z89">
        <v>82055</v>
      </c>
      <c r="AC89">
        <v>117593.87</v>
      </c>
      <c r="AD89">
        <v>8809.74</v>
      </c>
    </row>
    <row r="90" spans="1:34" x14ac:dyDescent="0.25">
      <c r="A90" t="s">
        <v>3269</v>
      </c>
      <c r="B90">
        <v>616335.53</v>
      </c>
      <c r="C90">
        <v>0</v>
      </c>
      <c r="D90">
        <v>2776.81</v>
      </c>
      <c r="F90">
        <v>26709.98</v>
      </c>
      <c r="G90">
        <v>93939.88</v>
      </c>
      <c r="J90">
        <v>6000</v>
      </c>
      <c r="M90">
        <v>575</v>
      </c>
      <c r="P90">
        <v>-103523.93</v>
      </c>
      <c r="Q90">
        <v>646850.12</v>
      </c>
      <c r="T90">
        <v>509281.1</v>
      </c>
      <c r="U90">
        <v>150000</v>
      </c>
      <c r="V90">
        <v>377.4</v>
      </c>
      <c r="X90">
        <v>526080</v>
      </c>
      <c r="Y90">
        <v>18000</v>
      </c>
      <c r="Z90">
        <v>573195</v>
      </c>
      <c r="AC90">
        <v>340657.35</v>
      </c>
      <c r="AD90">
        <v>49185.14</v>
      </c>
    </row>
    <row r="91" spans="1:34" x14ac:dyDescent="0.25">
      <c r="A91" t="s">
        <v>3270</v>
      </c>
      <c r="B91">
        <v>477165.15</v>
      </c>
      <c r="C91">
        <v>0</v>
      </c>
      <c r="D91">
        <v>74792.070000000007</v>
      </c>
      <c r="F91">
        <v>2523713.4</v>
      </c>
      <c r="G91">
        <v>314951.08</v>
      </c>
      <c r="J91">
        <v>6000</v>
      </c>
      <c r="M91">
        <v>999</v>
      </c>
      <c r="P91">
        <v>-170201.41</v>
      </c>
      <c r="Q91">
        <v>3382854.97</v>
      </c>
      <c r="T91">
        <v>469643.6</v>
      </c>
      <c r="V91">
        <v>360.02</v>
      </c>
      <c r="X91">
        <v>527820</v>
      </c>
      <c r="Y91">
        <v>140540</v>
      </c>
      <c r="Z91">
        <v>610748</v>
      </c>
      <c r="AC91">
        <v>151375.13</v>
      </c>
      <c r="AD91">
        <v>101951.35</v>
      </c>
    </row>
    <row r="92" spans="1:34" x14ac:dyDescent="0.25">
      <c r="A92" t="s">
        <v>3271</v>
      </c>
      <c r="B92">
        <v>539932.29</v>
      </c>
      <c r="C92">
        <v>0</v>
      </c>
      <c r="D92">
        <v>64936.28</v>
      </c>
      <c r="F92">
        <v>372651.83</v>
      </c>
      <c r="G92">
        <v>304159.21999999997</v>
      </c>
      <c r="J92">
        <v>5800</v>
      </c>
      <c r="M92">
        <v>815</v>
      </c>
      <c r="P92">
        <v>-5696.92</v>
      </c>
      <c r="Q92">
        <v>1045747.78</v>
      </c>
      <c r="T92">
        <v>376653</v>
      </c>
      <c r="U92">
        <v>4200</v>
      </c>
      <c r="V92">
        <v>370.04</v>
      </c>
      <c r="X92">
        <v>468410</v>
      </c>
      <c r="Y92">
        <v>104540</v>
      </c>
      <c r="Z92">
        <v>512076</v>
      </c>
      <c r="AC92">
        <v>94629.28</v>
      </c>
      <c r="AD92">
        <v>41134</v>
      </c>
    </row>
    <row r="93" spans="1:34" x14ac:dyDescent="0.25">
      <c r="A93" t="s">
        <v>3272</v>
      </c>
      <c r="B93">
        <v>621322.17000000004</v>
      </c>
      <c r="C93">
        <v>0</v>
      </c>
      <c r="D93">
        <v>17026.189999999999</v>
      </c>
      <c r="F93">
        <v>26064.23</v>
      </c>
      <c r="G93">
        <v>266536.3</v>
      </c>
      <c r="M93">
        <v>699</v>
      </c>
      <c r="P93">
        <v>302644.17</v>
      </c>
      <c r="Q93">
        <v>320699.84999999998</v>
      </c>
      <c r="T93">
        <v>484520.97</v>
      </c>
      <c r="V93">
        <v>263.62</v>
      </c>
      <c r="X93">
        <v>397371</v>
      </c>
      <c r="Y93">
        <v>243480</v>
      </c>
      <c r="Z93">
        <v>531228</v>
      </c>
      <c r="AC93">
        <v>157395.63</v>
      </c>
      <c r="AD93">
        <v>14656.09</v>
      </c>
    </row>
    <row r="94" spans="1:34" x14ac:dyDescent="0.25">
      <c r="A94" t="s">
        <v>3273</v>
      </c>
      <c r="B94">
        <v>560974.30000000005</v>
      </c>
      <c r="C94">
        <v>1200</v>
      </c>
      <c r="D94">
        <v>21880</v>
      </c>
      <c r="F94">
        <v>495132.04</v>
      </c>
      <c r="G94">
        <v>14611.4</v>
      </c>
      <c r="P94">
        <v>100689.64</v>
      </c>
      <c r="Q94">
        <v>810688.21</v>
      </c>
      <c r="T94">
        <v>436690.18</v>
      </c>
      <c r="V94">
        <v>372.08</v>
      </c>
      <c r="X94">
        <v>261432.5</v>
      </c>
      <c r="Y94">
        <v>42800</v>
      </c>
      <c r="Z94">
        <v>308182.5</v>
      </c>
      <c r="AB94">
        <v>2084</v>
      </c>
      <c r="AC94">
        <v>169340.76</v>
      </c>
      <c r="AD94">
        <v>32867.61</v>
      </c>
    </row>
    <row r="95" spans="1:34" x14ac:dyDescent="0.25">
      <c r="A95" t="s">
        <v>3274</v>
      </c>
      <c r="B95">
        <v>515823.47</v>
      </c>
      <c r="C95">
        <v>0</v>
      </c>
      <c r="D95">
        <v>186612.14</v>
      </c>
      <c r="F95">
        <v>3</v>
      </c>
      <c r="G95">
        <v>784335.1</v>
      </c>
      <c r="J95">
        <v>6000</v>
      </c>
      <c r="M95">
        <v>1398.33</v>
      </c>
      <c r="P95">
        <v>622517.82999999996</v>
      </c>
      <c r="Q95">
        <v>573056.03</v>
      </c>
      <c r="S95">
        <v>581.04999999999995</v>
      </c>
      <c r="T95">
        <v>415595.1</v>
      </c>
      <c r="X95">
        <v>584820</v>
      </c>
      <c r="Y95">
        <v>163545</v>
      </c>
      <c r="Z95">
        <v>632597</v>
      </c>
      <c r="AC95">
        <v>113883.89</v>
      </c>
      <c r="AD95">
        <v>70015.06</v>
      </c>
      <c r="AG95">
        <v>3.68</v>
      </c>
    </row>
    <row r="96" spans="1:34" x14ac:dyDescent="0.25">
      <c r="A96" t="s">
        <v>3275</v>
      </c>
      <c r="B96">
        <v>137419.4</v>
      </c>
      <c r="C96">
        <v>0</v>
      </c>
      <c r="D96">
        <v>35889.42</v>
      </c>
      <c r="F96">
        <v>1352973.93</v>
      </c>
      <c r="G96">
        <v>137523.32</v>
      </c>
      <c r="J96">
        <v>6000</v>
      </c>
      <c r="M96">
        <v>2882.88</v>
      </c>
      <c r="P96">
        <v>-201215.75</v>
      </c>
      <c r="Q96">
        <v>1997218.5</v>
      </c>
      <c r="T96">
        <v>115017.9</v>
      </c>
      <c r="U96">
        <v>74000</v>
      </c>
      <c r="V96">
        <v>210.78</v>
      </c>
      <c r="X96">
        <v>456160</v>
      </c>
      <c r="Z96">
        <v>503706</v>
      </c>
      <c r="AC96">
        <v>157716.81</v>
      </c>
      <c r="AD96">
        <v>60995.43</v>
      </c>
    </row>
    <row r="97" spans="1:33" x14ac:dyDescent="0.25">
      <c r="A97" t="s">
        <v>3276</v>
      </c>
      <c r="B97">
        <v>387298.38</v>
      </c>
      <c r="C97">
        <v>116520</v>
      </c>
      <c r="D97">
        <v>5191.09</v>
      </c>
      <c r="F97">
        <v>153833.23000000001</v>
      </c>
      <c r="G97">
        <v>234784.73</v>
      </c>
      <c r="J97">
        <v>6000</v>
      </c>
      <c r="M97">
        <v>981</v>
      </c>
      <c r="P97">
        <v>363663.43</v>
      </c>
      <c r="Q97">
        <v>569833.9</v>
      </c>
      <c r="T97">
        <v>150066.70000000001</v>
      </c>
      <c r="U97">
        <v>366000</v>
      </c>
      <c r="V97">
        <v>25</v>
      </c>
      <c r="X97">
        <v>183730</v>
      </c>
      <c r="Y97">
        <v>30000</v>
      </c>
      <c r="Z97">
        <v>275083</v>
      </c>
      <c r="AA97">
        <v>11360</v>
      </c>
      <c r="AC97">
        <v>295694.90000000002</v>
      </c>
      <c r="AD97">
        <v>49764.7</v>
      </c>
    </row>
    <row r="98" spans="1:33" x14ac:dyDescent="0.25">
      <c r="A98" t="s">
        <v>3277</v>
      </c>
      <c r="B98">
        <v>1247775.3700000001</v>
      </c>
      <c r="C98">
        <v>0</v>
      </c>
      <c r="D98">
        <v>51973.97</v>
      </c>
      <c r="F98">
        <v>9267.83</v>
      </c>
      <c r="G98">
        <v>491186.23</v>
      </c>
      <c r="J98">
        <v>6000</v>
      </c>
      <c r="M98">
        <v>1721</v>
      </c>
      <c r="P98">
        <v>306953.2</v>
      </c>
      <c r="Q98">
        <v>528870.26</v>
      </c>
      <c r="T98">
        <v>574487.07999999996</v>
      </c>
      <c r="U98">
        <v>468000</v>
      </c>
      <c r="V98">
        <v>452.54</v>
      </c>
      <c r="X98">
        <v>383960</v>
      </c>
      <c r="Y98">
        <v>246576</v>
      </c>
      <c r="Z98">
        <v>515711</v>
      </c>
      <c r="AC98">
        <v>96983.72</v>
      </c>
      <c r="AD98">
        <v>54874.49</v>
      </c>
    </row>
    <row r="99" spans="1:33" x14ac:dyDescent="0.25">
      <c r="A99" t="s">
        <v>3278</v>
      </c>
      <c r="B99">
        <v>809269.28</v>
      </c>
      <c r="C99">
        <v>0</v>
      </c>
      <c r="D99">
        <v>34953.269999999997</v>
      </c>
      <c r="F99">
        <v>6443.22</v>
      </c>
      <c r="G99">
        <v>204364.43</v>
      </c>
      <c r="J99">
        <v>5500</v>
      </c>
      <c r="M99">
        <v>1033</v>
      </c>
      <c r="P99">
        <v>-222460.11</v>
      </c>
      <c r="Q99">
        <v>713142.2</v>
      </c>
      <c r="T99">
        <v>847921.35</v>
      </c>
      <c r="V99">
        <v>231.27</v>
      </c>
      <c r="X99">
        <v>612173.6</v>
      </c>
      <c r="Y99">
        <v>56800</v>
      </c>
      <c r="Z99">
        <v>696763.6</v>
      </c>
      <c r="AC99">
        <v>59250.3</v>
      </c>
      <c r="AD99">
        <v>23747.21</v>
      </c>
      <c r="AE99">
        <v>100000</v>
      </c>
    </row>
    <row r="100" spans="1:33" x14ac:dyDescent="0.25">
      <c r="A100" t="s">
        <v>3279</v>
      </c>
      <c r="B100">
        <v>421089.56</v>
      </c>
      <c r="C100">
        <v>0</v>
      </c>
      <c r="D100">
        <v>147557.68</v>
      </c>
      <c r="F100">
        <v>181727.7</v>
      </c>
      <c r="G100">
        <v>203255.16</v>
      </c>
      <c r="J100">
        <v>6000</v>
      </c>
      <c r="M100">
        <v>1096</v>
      </c>
      <c r="P100">
        <v>295855.28999999998</v>
      </c>
      <c r="Q100">
        <v>673323.61</v>
      </c>
      <c r="T100">
        <v>343924</v>
      </c>
      <c r="V100">
        <v>284.75</v>
      </c>
      <c r="X100">
        <v>167440</v>
      </c>
      <c r="Y100">
        <v>36000</v>
      </c>
      <c r="Z100">
        <v>258379</v>
      </c>
      <c r="AA100">
        <v>1500</v>
      </c>
      <c r="AC100">
        <v>172307.36</v>
      </c>
      <c r="AD100">
        <v>65807.19</v>
      </c>
    </row>
    <row r="101" spans="1:33" x14ac:dyDescent="0.25">
      <c r="A101" t="s">
        <v>3280</v>
      </c>
      <c r="B101">
        <v>553756.31999999995</v>
      </c>
      <c r="C101">
        <v>0</v>
      </c>
      <c r="D101">
        <v>25035.62</v>
      </c>
      <c r="F101">
        <v>3</v>
      </c>
      <c r="G101">
        <v>289310.62</v>
      </c>
      <c r="J101">
        <v>5000</v>
      </c>
      <c r="M101">
        <v>431</v>
      </c>
      <c r="P101">
        <v>-584685.38</v>
      </c>
      <c r="Q101">
        <v>1404582.07</v>
      </c>
      <c r="T101">
        <v>343208.12</v>
      </c>
      <c r="V101">
        <v>403.53</v>
      </c>
      <c r="X101">
        <v>413400</v>
      </c>
      <c r="Y101">
        <v>117600</v>
      </c>
      <c r="Z101">
        <v>455158</v>
      </c>
      <c r="AC101">
        <v>278492.49</v>
      </c>
      <c r="AD101">
        <v>30133.29</v>
      </c>
    </row>
    <row r="102" spans="1:33" x14ac:dyDescent="0.25">
      <c r="A102" t="s">
        <v>3281</v>
      </c>
      <c r="B102">
        <v>287170.24</v>
      </c>
      <c r="C102">
        <v>0</v>
      </c>
      <c r="D102">
        <v>92045.73</v>
      </c>
      <c r="F102">
        <v>1</v>
      </c>
      <c r="G102">
        <v>192124.62</v>
      </c>
      <c r="J102">
        <v>6000</v>
      </c>
      <c r="M102">
        <v>968</v>
      </c>
      <c r="P102">
        <v>37239.22</v>
      </c>
      <c r="Q102">
        <v>819557.49</v>
      </c>
      <c r="T102">
        <v>218985.32</v>
      </c>
      <c r="V102">
        <v>291.54000000000002</v>
      </c>
      <c r="W102">
        <v>4900</v>
      </c>
      <c r="X102">
        <v>416700</v>
      </c>
      <c r="Y102">
        <v>162400</v>
      </c>
      <c r="Z102">
        <v>496466</v>
      </c>
      <c r="AA102">
        <v>1500</v>
      </c>
      <c r="AC102">
        <v>183275.25</v>
      </c>
      <c r="AD102">
        <v>286758.73</v>
      </c>
    </row>
    <row r="103" spans="1:33" x14ac:dyDescent="0.25">
      <c r="A103" t="s">
        <v>3284</v>
      </c>
      <c r="B103">
        <v>247740.52</v>
      </c>
      <c r="C103">
        <v>0</v>
      </c>
      <c r="D103">
        <v>132893.59</v>
      </c>
      <c r="F103">
        <v>2</v>
      </c>
      <c r="G103">
        <v>351693.46</v>
      </c>
      <c r="J103">
        <v>6300</v>
      </c>
      <c r="M103">
        <v>0</v>
      </c>
      <c r="P103">
        <v>186727.36</v>
      </c>
      <c r="Q103">
        <v>474645.55</v>
      </c>
      <c r="T103">
        <v>394801.32</v>
      </c>
      <c r="V103">
        <v>167.56</v>
      </c>
      <c r="X103">
        <v>611408</v>
      </c>
      <c r="Y103">
        <v>40200</v>
      </c>
      <c r="Z103">
        <v>651675</v>
      </c>
      <c r="AC103">
        <v>214169.25</v>
      </c>
      <c r="AD103">
        <v>55310.97</v>
      </c>
    </row>
    <row r="104" spans="1:33" x14ac:dyDescent="0.25">
      <c r="A104" t="s">
        <v>3285</v>
      </c>
      <c r="B104">
        <v>685845.37</v>
      </c>
      <c r="C104">
        <v>14997</v>
      </c>
      <c r="D104">
        <v>377934.42</v>
      </c>
      <c r="F104">
        <v>-22323.82</v>
      </c>
      <c r="G104">
        <v>292453.3</v>
      </c>
      <c r="J104">
        <v>5000</v>
      </c>
      <c r="M104">
        <v>2965.14</v>
      </c>
      <c r="P104">
        <v>286587.34000000003</v>
      </c>
      <c r="Q104">
        <v>1172968.6100000001</v>
      </c>
      <c r="T104">
        <v>426697.01</v>
      </c>
      <c r="V104">
        <v>566.94000000000005</v>
      </c>
      <c r="Y104">
        <v>202380</v>
      </c>
      <c r="Z104">
        <v>133552</v>
      </c>
      <c r="AC104">
        <v>481161.77</v>
      </c>
      <c r="AD104">
        <v>43687.29</v>
      </c>
      <c r="AG104">
        <v>5957.71</v>
      </c>
    </row>
    <row r="105" spans="1:33" x14ac:dyDescent="0.25">
      <c r="A105" t="s">
        <v>3333</v>
      </c>
      <c r="B105">
        <v>520363.44</v>
      </c>
      <c r="C105">
        <v>0</v>
      </c>
      <c r="D105">
        <v>56290.720000000001</v>
      </c>
      <c r="F105">
        <v>301132.59999999998</v>
      </c>
      <c r="G105">
        <v>292896.21000000002</v>
      </c>
      <c r="J105">
        <v>6000</v>
      </c>
      <c r="M105">
        <v>750</v>
      </c>
      <c r="P105">
        <v>199556.62</v>
      </c>
      <c r="Q105">
        <v>764461.81</v>
      </c>
      <c r="T105">
        <v>318047.07</v>
      </c>
      <c r="V105">
        <v>399.37</v>
      </c>
      <c r="X105">
        <v>523500</v>
      </c>
      <c r="Y105">
        <v>220200</v>
      </c>
      <c r="Z105">
        <v>589215</v>
      </c>
      <c r="AC105">
        <v>98447.21</v>
      </c>
      <c r="AD105">
        <v>78009.69</v>
      </c>
      <c r="AG105">
        <v>540</v>
      </c>
    </row>
    <row r="106" spans="1:33" x14ac:dyDescent="0.25">
      <c r="A106" t="s">
        <v>3334</v>
      </c>
      <c r="B106">
        <v>377611.68</v>
      </c>
      <c r="C106">
        <v>0</v>
      </c>
      <c r="D106">
        <v>37709.040000000001</v>
      </c>
      <c r="F106">
        <v>937950.24</v>
      </c>
      <c r="G106">
        <v>164549.69</v>
      </c>
      <c r="J106">
        <v>6000</v>
      </c>
      <c r="M106">
        <v>3535</v>
      </c>
      <c r="P106">
        <v>-68530.87</v>
      </c>
      <c r="Q106">
        <v>1440238.21</v>
      </c>
      <c r="T106">
        <v>393375.05</v>
      </c>
      <c r="V106">
        <v>184.81</v>
      </c>
      <c r="X106">
        <v>581290</v>
      </c>
      <c r="Y106">
        <v>46400</v>
      </c>
      <c r="Z106">
        <v>659633</v>
      </c>
      <c r="AC106">
        <v>87420.9</v>
      </c>
      <c r="AD106">
        <v>73108.820000000007</v>
      </c>
      <c r="AG106">
        <v>8.83</v>
      </c>
    </row>
    <row r="107" spans="1:33" x14ac:dyDescent="0.25">
      <c r="A107" t="s">
        <v>3339</v>
      </c>
      <c r="B107">
        <v>1374322.99</v>
      </c>
      <c r="C107">
        <v>0</v>
      </c>
      <c r="D107">
        <v>92800.52</v>
      </c>
      <c r="F107">
        <v>1843810.23</v>
      </c>
      <c r="G107">
        <v>293472.25</v>
      </c>
      <c r="J107">
        <v>11300</v>
      </c>
      <c r="M107">
        <v>750</v>
      </c>
      <c r="P107">
        <v>521836.13</v>
      </c>
      <c r="Q107">
        <v>2616413.23</v>
      </c>
      <c r="T107">
        <v>647175.9</v>
      </c>
      <c r="U107">
        <v>23500</v>
      </c>
      <c r="V107">
        <v>1061.21</v>
      </c>
      <c r="Y107">
        <v>126750</v>
      </c>
      <c r="Z107">
        <v>65715</v>
      </c>
      <c r="AA107">
        <v>320</v>
      </c>
      <c r="AC107">
        <v>98900.64</v>
      </c>
      <c r="AD107">
        <v>84069.84</v>
      </c>
    </row>
    <row r="108" spans="1:33" x14ac:dyDescent="0.25">
      <c r="A108" t="s">
        <v>3287</v>
      </c>
      <c r="B108">
        <v>507378.94</v>
      </c>
      <c r="C108">
        <v>0</v>
      </c>
      <c r="D108">
        <v>33392.17</v>
      </c>
      <c r="F108">
        <v>8982.23</v>
      </c>
      <c r="G108">
        <v>106631.54</v>
      </c>
      <c r="M108">
        <v>1612.52</v>
      </c>
      <c r="P108">
        <v>-1905053.59</v>
      </c>
      <c r="Q108">
        <v>2310952.34</v>
      </c>
      <c r="R108">
        <v>117</v>
      </c>
      <c r="T108">
        <v>456800</v>
      </c>
      <c r="V108">
        <v>10</v>
      </c>
      <c r="X108">
        <v>393000</v>
      </c>
      <c r="Y108">
        <v>208280</v>
      </c>
      <c r="Z108">
        <v>466906.64</v>
      </c>
      <c r="AC108">
        <v>232770.66</v>
      </c>
      <c r="AD108">
        <v>15281.09</v>
      </c>
    </row>
    <row r="109" spans="1:33" x14ac:dyDescent="0.25">
      <c r="A109" t="s">
        <v>3288</v>
      </c>
      <c r="B109">
        <v>774310.36</v>
      </c>
      <c r="C109">
        <v>0</v>
      </c>
      <c r="D109">
        <v>19289.12</v>
      </c>
      <c r="F109">
        <v>1283193.68</v>
      </c>
      <c r="G109">
        <v>97644.5</v>
      </c>
      <c r="M109">
        <v>532.72</v>
      </c>
      <c r="P109">
        <v>794380.63</v>
      </c>
      <c r="Q109">
        <v>1228203.58</v>
      </c>
      <c r="T109">
        <v>317869.90999999997</v>
      </c>
      <c r="V109">
        <v>34.78</v>
      </c>
      <c r="X109">
        <v>338280</v>
      </c>
      <c r="Y109">
        <v>153200</v>
      </c>
      <c r="Z109">
        <v>415500</v>
      </c>
      <c r="AC109">
        <v>134445.76999999999</v>
      </c>
      <c r="AD109">
        <v>48993.19</v>
      </c>
    </row>
    <row r="110" spans="1:33" x14ac:dyDescent="0.25">
      <c r="A110" t="s">
        <v>3289</v>
      </c>
      <c r="B110">
        <v>516571.47</v>
      </c>
      <c r="C110">
        <v>0</v>
      </c>
      <c r="D110">
        <v>49638.13</v>
      </c>
      <c r="F110">
        <v>1251082.3600000001</v>
      </c>
      <c r="G110">
        <v>89243.82</v>
      </c>
      <c r="K110">
        <v>6000</v>
      </c>
      <c r="M110">
        <v>0</v>
      </c>
      <c r="P110">
        <v>302595.07</v>
      </c>
      <c r="Q110">
        <v>1322855.6000000001</v>
      </c>
      <c r="T110">
        <v>423961.25</v>
      </c>
      <c r="V110">
        <v>28.72</v>
      </c>
      <c r="X110">
        <v>382200</v>
      </c>
      <c r="Y110">
        <v>288400</v>
      </c>
      <c r="Z110">
        <v>449121</v>
      </c>
      <c r="AC110">
        <v>176297.63</v>
      </c>
      <c r="AD110">
        <v>45752.23</v>
      </c>
    </row>
    <row r="111" spans="1:33" x14ac:dyDescent="0.25">
      <c r="A111" t="s">
        <v>3290</v>
      </c>
      <c r="B111">
        <v>439752.25</v>
      </c>
      <c r="C111">
        <v>0</v>
      </c>
      <c r="D111">
        <v>159906.67000000001</v>
      </c>
      <c r="F111">
        <v>1115038.5900000001</v>
      </c>
      <c r="G111">
        <v>283578.48</v>
      </c>
      <c r="M111">
        <v>-509</v>
      </c>
      <c r="P111">
        <v>-195022.42</v>
      </c>
      <c r="Q111">
        <v>2235714.37</v>
      </c>
      <c r="T111">
        <v>438443.61</v>
      </c>
      <c r="V111">
        <v>16.440000000000001</v>
      </c>
      <c r="X111">
        <v>535301.4</v>
      </c>
      <c r="Y111">
        <v>153800</v>
      </c>
      <c r="Z111">
        <v>611927.4</v>
      </c>
      <c r="AC111">
        <v>285661.25</v>
      </c>
      <c r="AD111">
        <v>115786.76</v>
      </c>
    </row>
    <row r="112" spans="1:33" x14ac:dyDescent="0.25">
      <c r="A112" t="s">
        <v>3291</v>
      </c>
      <c r="B112">
        <v>473360.96</v>
      </c>
      <c r="C112">
        <v>0</v>
      </c>
      <c r="D112">
        <v>88424.13</v>
      </c>
      <c r="F112">
        <v>452034.5</v>
      </c>
      <c r="G112">
        <v>74568.800000000003</v>
      </c>
      <c r="J112">
        <v>37200</v>
      </c>
      <c r="M112">
        <v>1379.4</v>
      </c>
      <c r="P112">
        <v>-868090.31</v>
      </c>
      <c r="Q112">
        <v>1762414.5</v>
      </c>
      <c r="T112">
        <v>325252.25</v>
      </c>
      <c r="U112">
        <v>60000</v>
      </c>
      <c r="V112">
        <v>19.16</v>
      </c>
      <c r="X112">
        <v>310081.2</v>
      </c>
      <c r="Y112">
        <v>125200</v>
      </c>
      <c r="Z112">
        <v>382047.2</v>
      </c>
      <c r="AC112">
        <v>159438.88</v>
      </c>
      <c r="AD112">
        <v>56608.73</v>
      </c>
    </row>
    <row r="113" spans="1:33" x14ac:dyDescent="0.25">
      <c r="A113" t="s">
        <v>3292</v>
      </c>
      <c r="B113">
        <v>575385.19999999995</v>
      </c>
      <c r="C113">
        <v>0</v>
      </c>
      <c r="D113">
        <v>19026.43</v>
      </c>
      <c r="F113">
        <v>1930056.94</v>
      </c>
      <c r="G113">
        <v>166607.49</v>
      </c>
      <c r="H113">
        <v>1</v>
      </c>
      <c r="M113">
        <v>1534</v>
      </c>
      <c r="P113">
        <v>1948609.62</v>
      </c>
      <c r="Q113">
        <v>513834.47</v>
      </c>
      <c r="T113">
        <v>366025.04</v>
      </c>
      <c r="U113">
        <v>36000</v>
      </c>
      <c r="V113">
        <v>3.23</v>
      </c>
      <c r="X113">
        <v>295040</v>
      </c>
      <c r="Y113">
        <v>113930.77</v>
      </c>
      <c r="Z113">
        <v>355822</v>
      </c>
      <c r="AC113">
        <v>126605.19</v>
      </c>
      <c r="AD113">
        <v>46097.88</v>
      </c>
    </row>
    <row r="114" spans="1:33" x14ac:dyDescent="0.25">
      <c r="A114" t="s">
        <v>3293</v>
      </c>
      <c r="B114">
        <v>663870.69999999995</v>
      </c>
      <c r="C114">
        <v>183164.1</v>
      </c>
      <c r="D114">
        <v>191945.15</v>
      </c>
      <c r="F114">
        <v>487052.93</v>
      </c>
      <c r="G114">
        <v>136606.63</v>
      </c>
      <c r="K114">
        <v>659.26</v>
      </c>
      <c r="M114">
        <v>145</v>
      </c>
      <c r="P114">
        <v>-2652436.2000000002</v>
      </c>
      <c r="Q114">
        <v>3774792.24</v>
      </c>
      <c r="T114">
        <v>838480</v>
      </c>
      <c r="U114">
        <v>42000</v>
      </c>
      <c r="V114">
        <v>10.66</v>
      </c>
      <c r="X114">
        <v>359900</v>
      </c>
      <c r="Y114">
        <v>193800</v>
      </c>
      <c r="Z114">
        <v>455483</v>
      </c>
      <c r="AC114">
        <v>289825.52</v>
      </c>
      <c r="AD114">
        <v>64477.93</v>
      </c>
    </row>
    <row r="115" spans="1:33" x14ac:dyDescent="0.25">
      <c r="A115" t="s">
        <v>3294</v>
      </c>
      <c r="B115">
        <v>575300.31999999995</v>
      </c>
      <c r="C115">
        <v>0</v>
      </c>
      <c r="D115">
        <v>32168.26</v>
      </c>
      <c r="F115">
        <v>257367.99</v>
      </c>
      <c r="G115">
        <v>321066.14</v>
      </c>
      <c r="M115">
        <v>-7407.5</v>
      </c>
      <c r="P115">
        <v>-911010.05</v>
      </c>
      <c r="Q115">
        <v>1908283.93</v>
      </c>
      <c r="T115">
        <v>321418.64</v>
      </c>
      <c r="U115">
        <v>78000</v>
      </c>
      <c r="V115">
        <v>12.41</v>
      </c>
      <c r="X115">
        <v>403600</v>
      </c>
      <c r="Z115">
        <v>483744</v>
      </c>
      <c r="AC115">
        <v>147517.56</v>
      </c>
      <c r="AD115">
        <v>37833.160000000003</v>
      </c>
    </row>
    <row r="116" spans="1:33" x14ac:dyDescent="0.25">
      <c r="A116" t="s">
        <v>3295</v>
      </c>
      <c r="B116">
        <v>541935.85</v>
      </c>
      <c r="C116">
        <v>0</v>
      </c>
      <c r="D116">
        <v>43030.23</v>
      </c>
      <c r="F116">
        <v>946102.56</v>
      </c>
      <c r="G116">
        <v>242194.69</v>
      </c>
      <c r="M116">
        <v>-18.72</v>
      </c>
      <c r="P116">
        <v>-437847.08</v>
      </c>
      <c r="Q116">
        <v>1980426.11</v>
      </c>
      <c r="T116">
        <v>371709.67</v>
      </c>
      <c r="U116">
        <v>84000</v>
      </c>
      <c r="V116">
        <v>9.94</v>
      </c>
      <c r="X116">
        <v>334076.2</v>
      </c>
      <c r="Y116">
        <v>96700</v>
      </c>
      <c r="Z116">
        <v>379946.2</v>
      </c>
      <c r="AC116">
        <v>176520.46</v>
      </c>
      <c r="AD116">
        <v>53550.98</v>
      </c>
    </row>
    <row r="117" spans="1:33" x14ac:dyDescent="0.25">
      <c r="A117" t="s">
        <v>3296</v>
      </c>
      <c r="B117">
        <v>570960.92000000004</v>
      </c>
      <c r="C117">
        <v>20650.47</v>
      </c>
      <c r="D117">
        <v>10450.19</v>
      </c>
      <c r="F117">
        <v>185178.27</v>
      </c>
      <c r="G117">
        <v>415685.96</v>
      </c>
      <c r="M117">
        <v>-1453</v>
      </c>
      <c r="P117">
        <v>-1054951.97</v>
      </c>
      <c r="Q117">
        <v>2133398.12</v>
      </c>
      <c r="T117">
        <v>348426.52</v>
      </c>
      <c r="U117">
        <v>71000</v>
      </c>
      <c r="V117">
        <v>75.540000000000006</v>
      </c>
      <c r="X117">
        <v>635416.6</v>
      </c>
      <c r="Y117">
        <v>146400</v>
      </c>
      <c r="Z117">
        <v>712053.7</v>
      </c>
      <c r="AC117">
        <v>243412.98</v>
      </c>
      <c r="AD117">
        <v>47976.32</v>
      </c>
    </row>
    <row r="118" spans="1:33" x14ac:dyDescent="0.25">
      <c r="A118" t="s">
        <v>3297</v>
      </c>
      <c r="B118">
        <v>364224.78</v>
      </c>
      <c r="C118">
        <v>0</v>
      </c>
      <c r="D118">
        <v>37768.269999999997</v>
      </c>
      <c r="F118">
        <v>5</v>
      </c>
      <c r="G118">
        <v>150321.48000000001</v>
      </c>
      <c r="K118">
        <v>6000</v>
      </c>
      <c r="P118">
        <v>-1511542.96</v>
      </c>
      <c r="Q118">
        <v>1945240.49</v>
      </c>
      <c r="T118">
        <v>255618.96</v>
      </c>
      <c r="V118">
        <v>7.37</v>
      </c>
      <c r="X118">
        <v>382721.6</v>
      </c>
      <c r="Y118">
        <v>267465</v>
      </c>
      <c r="Z118">
        <v>475619.6</v>
      </c>
      <c r="AB118">
        <v>1800</v>
      </c>
      <c r="AC118">
        <v>190929.35</v>
      </c>
      <c r="AD118">
        <v>14197.85</v>
      </c>
      <c r="AG118">
        <v>16.13</v>
      </c>
    </row>
    <row r="119" spans="1:33" x14ac:dyDescent="0.25">
      <c r="A119" t="s">
        <v>3298</v>
      </c>
      <c r="B119">
        <v>451774.2</v>
      </c>
      <c r="C119">
        <v>0</v>
      </c>
      <c r="D119">
        <v>39301.78</v>
      </c>
      <c r="F119">
        <v>298842.74</v>
      </c>
      <c r="G119">
        <v>142825.49</v>
      </c>
      <c r="M119">
        <v>-1367</v>
      </c>
      <c r="P119">
        <v>-1801723.99</v>
      </c>
      <c r="Q119">
        <v>2404357.2799999998</v>
      </c>
      <c r="T119">
        <v>661183</v>
      </c>
      <c r="V119">
        <v>105.57</v>
      </c>
      <c r="X119">
        <v>288520</v>
      </c>
      <c r="Z119">
        <v>376176</v>
      </c>
      <c r="AC119">
        <v>140412.10999999999</v>
      </c>
      <c r="AD119">
        <v>37892.54</v>
      </c>
    </row>
    <row r="120" spans="1:33" x14ac:dyDescent="0.25">
      <c r="A120" t="s">
        <v>3299</v>
      </c>
      <c r="B120">
        <v>490700.43</v>
      </c>
      <c r="C120">
        <v>10000</v>
      </c>
      <c r="D120">
        <v>28515.57</v>
      </c>
      <c r="F120">
        <v>7</v>
      </c>
      <c r="G120">
        <v>141940.31</v>
      </c>
      <c r="M120">
        <v>-6257.27</v>
      </c>
      <c r="P120">
        <v>-2700059.1</v>
      </c>
      <c r="Q120">
        <v>3154007.83</v>
      </c>
      <c r="T120">
        <v>386409.48</v>
      </c>
      <c r="V120">
        <v>43.09</v>
      </c>
      <c r="X120">
        <v>454080</v>
      </c>
      <c r="Y120">
        <v>157200</v>
      </c>
      <c r="Z120">
        <v>539614</v>
      </c>
      <c r="AC120">
        <v>117736.68</v>
      </c>
      <c r="AD120">
        <v>11185.04</v>
      </c>
    </row>
    <row r="121" spans="1:33" x14ac:dyDescent="0.25">
      <c r="A121" t="s">
        <v>3300</v>
      </c>
      <c r="B121">
        <v>572732.91</v>
      </c>
      <c r="C121">
        <v>0</v>
      </c>
      <c r="D121">
        <v>56147.21</v>
      </c>
      <c r="F121">
        <v>559677.77</v>
      </c>
      <c r="G121">
        <v>212729.81</v>
      </c>
      <c r="L121">
        <v>251395</v>
      </c>
      <c r="M121">
        <v>-114.41</v>
      </c>
      <c r="P121">
        <v>-1329898.3500000001</v>
      </c>
      <c r="Q121">
        <v>2272032.2400000002</v>
      </c>
      <c r="T121">
        <v>415831.66</v>
      </c>
      <c r="V121">
        <v>96.59</v>
      </c>
      <c r="X121">
        <v>381309.2</v>
      </c>
      <c r="Y121">
        <v>231227.25</v>
      </c>
      <c r="Z121">
        <v>442729.2</v>
      </c>
      <c r="AC121">
        <v>241675.79</v>
      </c>
      <c r="AD121">
        <v>63628.49</v>
      </c>
    </row>
    <row r="122" spans="1:33" x14ac:dyDescent="0.25">
      <c r="A122" t="s">
        <v>3301</v>
      </c>
      <c r="B122">
        <v>250266.54</v>
      </c>
      <c r="C122">
        <v>0</v>
      </c>
      <c r="D122">
        <v>261262.33</v>
      </c>
      <c r="F122">
        <v>241879.73</v>
      </c>
      <c r="G122">
        <v>71768.47</v>
      </c>
      <c r="K122">
        <v>10000</v>
      </c>
      <c r="M122">
        <v>1181</v>
      </c>
      <c r="P122">
        <v>-1078900.8899999999</v>
      </c>
      <c r="Q122">
        <v>1679735.01</v>
      </c>
      <c r="T122">
        <v>315223.21000000002</v>
      </c>
      <c r="U122">
        <v>108000</v>
      </c>
      <c r="X122">
        <v>175440</v>
      </c>
      <c r="Y122">
        <v>60500</v>
      </c>
      <c r="Z122">
        <v>249640</v>
      </c>
      <c r="AC122">
        <v>150126.79999999999</v>
      </c>
      <c r="AD122">
        <v>47859.35</v>
      </c>
    </row>
    <row r="123" spans="1:33" x14ac:dyDescent="0.25">
      <c r="A123" t="s">
        <v>3302</v>
      </c>
      <c r="B123">
        <v>723926.45</v>
      </c>
      <c r="C123">
        <v>0</v>
      </c>
      <c r="D123">
        <v>43081.3</v>
      </c>
      <c r="F123">
        <v>-53867.02</v>
      </c>
      <c r="G123">
        <v>125103.7</v>
      </c>
      <c r="K123">
        <v>6000</v>
      </c>
      <c r="M123">
        <v>205.61</v>
      </c>
      <c r="P123">
        <v>-1241478.57</v>
      </c>
      <c r="Q123">
        <v>1611506.92</v>
      </c>
      <c r="T123">
        <v>268506.46999999997</v>
      </c>
      <c r="U123">
        <v>277000</v>
      </c>
      <c r="X123">
        <v>391520</v>
      </c>
      <c r="Y123">
        <v>259511</v>
      </c>
      <c r="Z123">
        <v>470565</v>
      </c>
      <c r="AC123">
        <v>118639.32</v>
      </c>
      <c r="AD123">
        <v>39600.68</v>
      </c>
    </row>
    <row r="124" spans="1:33" x14ac:dyDescent="0.25">
      <c r="A124" t="s">
        <v>3303</v>
      </c>
      <c r="B124">
        <v>317137.5</v>
      </c>
      <c r="C124">
        <v>98279.91</v>
      </c>
      <c r="D124">
        <v>318258.28000000003</v>
      </c>
      <c r="F124">
        <v>-18902.060000000001</v>
      </c>
      <c r="G124">
        <v>572122.06999999995</v>
      </c>
      <c r="J124">
        <v>59800</v>
      </c>
      <c r="M124">
        <v>2698.34</v>
      </c>
      <c r="P124">
        <v>323510.74</v>
      </c>
      <c r="Q124">
        <v>667875.67000000004</v>
      </c>
      <c r="T124">
        <v>352065.93</v>
      </c>
      <c r="U124">
        <v>6000</v>
      </c>
      <c r="X124">
        <v>76135.8</v>
      </c>
      <c r="Y124">
        <v>122400</v>
      </c>
      <c r="Z124">
        <v>116891.8</v>
      </c>
      <c r="AC124">
        <v>100217.1</v>
      </c>
      <c r="AD124">
        <v>24456.880000000001</v>
      </c>
    </row>
    <row r="125" spans="1:33" x14ac:dyDescent="0.25">
      <c r="A125" t="s">
        <v>3304</v>
      </c>
      <c r="B125">
        <v>643460.43000000005</v>
      </c>
      <c r="C125">
        <v>0</v>
      </c>
      <c r="D125">
        <v>49240.95</v>
      </c>
      <c r="F125">
        <v>563726.38</v>
      </c>
      <c r="G125">
        <v>226926.6</v>
      </c>
      <c r="H125">
        <v>1</v>
      </c>
      <c r="K125">
        <v>440</v>
      </c>
      <c r="M125">
        <v>-1754.37</v>
      </c>
      <c r="P125">
        <v>459354.27</v>
      </c>
      <c r="Q125">
        <v>654977.96</v>
      </c>
      <c r="T125">
        <v>582206.15</v>
      </c>
      <c r="U125">
        <v>30000</v>
      </c>
      <c r="V125">
        <v>20.52</v>
      </c>
      <c r="X125">
        <v>342417.3</v>
      </c>
      <c r="Y125">
        <v>141600</v>
      </c>
      <c r="Z125">
        <v>424334.3</v>
      </c>
      <c r="AC125">
        <v>134181.92000000001</v>
      </c>
      <c r="AD125">
        <v>78215.25</v>
      </c>
    </row>
    <row r="126" spans="1:33" x14ac:dyDescent="0.25">
      <c r="A126" t="s">
        <v>3305</v>
      </c>
      <c r="B126">
        <v>635526.42000000004</v>
      </c>
      <c r="C126">
        <v>0</v>
      </c>
      <c r="D126">
        <v>218177.87</v>
      </c>
      <c r="F126">
        <v>149160.97</v>
      </c>
      <c r="G126">
        <v>110284.01</v>
      </c>
      <c r="M126">
        <v>0</v>
      </c>
      <c r="P126">
        <v>-2296779.96</v>
      </c>
      <c r="Q126">
        <v>3175397.16</v>
      </c>
      <c r="T126">
        <v>592306.52</v>
      </c>
      <c r="V126">
        <v>4.88</v>
      </c>
      <c r="X126">
        <v>616960</v>
      </c>
      <c r="Z126">
        <v>737098</v>
      </c>
      <c r="AC126">
        <v>128226.72</v>
      </c>
      <c r="AD126">
        <v>37714.61</v>
      </c>
    </row>
    <row r="127" spans="1:33" x14ac:dyDescent="0.25">
      <c r="A127" t="s">
        <v>3306</v>
      </c>
      <c r="B127">
        <v>495164.74</v>
      </c>
      <c r="C127">
        <v>0</v>
      </c>
      <c r="D127">
        <v>118121.26</v>
      </c>
      <c r="F127">
        <v>85115.36</v>
      </c>
      <c r="G127">
        <v>66475.13</v>
      </c>
      <c r="M127">
        <v>0</v>
      </c>
      <c r="P127">
        <v>-636130.38</v>
      </c>
      <c r="Q127">
        <v>1191484.79</v>
      </c>
      <c r="T127">
        <v>500090.08</v>
      </c>
      <c r="V127">
        <v>0.43</v>
      </c>
      <c r="X127">
        <v>338960</v>
      </c>
      <c r="Y127">
        <v>63420</v>
      </c>
      <c r="Z127">
        <v>476838</v>
      </c>
      <c r="AC127">
        <v>65497.85</v>
      </c>
      <c r="AD127">
        <v>27152.58</v>
      </c>
    </row>
    <row r="128" spans="1:33" x14ac:dyDescent="0.25">
      <c r="A128" t="s">
        <v>3307</v>
      </c>
      <c r="B128">
        <v>750404.25</v>
      </c>
      <c r="C128">
        <v>0</v>
      </c>
      <c r="D128">
        <v>309236.07</v>
      </c>
      <c r="F128">
        <v>2168583.36</v>
      </c>
      <c r="G128">
        <v>101638.1</v>
      </c>
      <c r="M128">
        <v>0</v>
      </c>
      <c r="P128">
        <v>2190259.27</v>
      </c>
      <c r="Q128">
        <v>918887.6</v>
      </c>
      <c r="T128">
        <v>515600.16</v>
      </c>
      <c r="X128">
        <v>634680</v>
      </c>
      <c r="Y128">
        <v>71160</v>
      </c>
      <c r="Z128">
        <v>771438</v>
      </c>
      <c r="AC128">
        <v>87082.27</v>
      </c>
      <c r="AD128">
        <v>64504.98</v>
      </c>
    </row>
    <row r="129" spans="1:33" x14ac:dyDescent="0.25">
      <c r="A129" t="s">
        <v>3308</v>
      </c>
      <c r="B129">
        <v>585842.43000000005</v>
      </c>
      <c r="C129">
        <v>0</v>
      </c>
      <c r="D129">
        <v>44820.23</v>
      </c>
      <c r="F129">
        <v>79958.66</v>
      </c>
      <c r="G129">
        <v>141275.89000000001</v>
      </c>
      <c r="M129">
        <v>0</v>
      </c>
      <c r="P129">
        <v>-1315124.06</v>
      </c>
      <c r="Q129">
        <v>1855787.89</v>
      </c>
      <c r="T129">
        <v>613239.5</v>
      </c>
      <c r="X129">
        <v>384840</v>
      </c>
      <c r="Y129">
        <v>68040</v>
      </c>
      <c r="Z129">
        <v>485956</v>
      </c>
      <c r="AC129">
        <v>128268.65</v>
      </c>
      <c r="AD129">
        <v>18531.47</v>
      </c>
    </row>
    <row r="130" spans="1:33" x14ac:dyDescent="0.25">
      <c r="A130" t="s">
        <v>3309</v>
      </c>
      <c r="B130">
        <v>619627.87</v>
      </c>
      <c r="C130">
        <v>0</v>
      </c>
      <c r="D130">
        <v>75185.36</v>
      </c>
      <c r="F130">
        <v>310681.75</v>
      </c>
      <c r="G130">
        <v>215327.38</v>
      </c>
      <c r="M130">
        <v>0</v>
      </c>
      <c r="P130">
        <v>-499173.19</v>
      </c>
      <c r="Q130">
        <v>1498231.3</v>
      </c>
      <c r="T130">
        <v>549520.01</v>
      </c>
      <c r="V130">
        <v>425.94</v>
      </c>
      <c r="Z130">
        <v>65331</v>
      </c>
      <c r="AA130">
        <v>160</v>
      </c>
      <c r="AB130">
        <v>800</v>
      </c>
      <c r="AC130">
        <v>178051.65</v>
      </c>
      <c r="AD130">
        <v>26314.05</v>
      </c>
    </row>
    <row r="131" spans="1:33" x14ac:dyDescent="0.25">
      <c r="A131" t="s">
        <v>3310</v>
      </c>
      <c r="B131">
        <v>871254.77</v>
      </c>
      <c r="D131">
        <v>105100.42</v>
      </c>
      <c r="F131">
        <v>277792.27</v>
      </c>
      <c r="G131">
        <v>17113.79</v>
      </c>
      <c r="M131">
        <v>0</v>
      </c>
      <c r="P131">
        <v>-1303059.17</v>
      </c>
      <c r="Q131">
        <v>2202136.4300000002</v>
      </c>
      <c r="T131">
        <v>667449.72</v>
      </c>
      <c r="V131">
        <v>1.01</v>
      </c>
      <c r="X131">
        <v>680396</v>
      </c>
      <c r="Z131">
        <v>767238</v>
      </c>
      <c r="AC131">
        <v>96821.08</v>
      </c>
      <c r="AD131">
        <v>23893.66</v>
      </c>
    </row>
    <row r="132" spans="1:33" x14ac:dyDescent="0.25">
      <c r="A132" t="s">
        <v>3311</v>
      </c>
      <c r="B132">
        <v>895625.84</v>
      </c>
      <c r="C132">
        <v>0</v>
      </c>
      <c r="D132">
        <v>7037.03</v>
      </c>
      <c r="F132">
        <v>2006665.31</v>
      </c>
      <c r="G132">
        <v>1073172.94</v>
      </c>
      <c r="M132">
        <v>3591</v>
      </c>
      <c r="P132">
        <v>2947556.6</v>
      </c>
      <c r="Q132">
        <v>655276.54</v>
      </c>
      <c r="T132">
        <v>772679.69</v>
      </c>
      <c r="X132">
        <v>540540</v>
      </c>
      <c r="Y132">
        <v>146100</v>
      </c>
      <c r="Z132">
        <v>671010</v>
      </c>
      <c r="AA132">
        <v>320</v>
      </c>
      <c r="AB132">
        <v>7900</v>
      </c>
      <c r="AC132">
        <v>101010.72</v>
      </c>
      <c r="AD132">
        <v>185661.99</v>
      </c>
      <c r="AG132">
        <v>50400</v>
      </c>
    </row>
    <row r="133" spans="1:33" x14ac:dyDescent="0.25">
      <c r="A133" t="s">
        <v>3312</v>
      </c>
      <c r="B133">
        <v>612512.28</v>
      </c>
      <c r="C133">
        <v>39900</v>
      </c>
      <c r="D133">
        <v>184755.76</v>
      </c>
      <c r="F133">
        <v>1238466.1000000001</v>
      </c>
      <c r="G133">
        <v>116024.53</v>
      </c>
      <c r="M133">
        <v>2786</v>
      </c>
      <c r="P133">
        <v>171022.19</v>
      </c>
      <c r="Q133">
        <v>1904716.16</v>
      </c>
      <c r="T133">
        <v>533049.4</v>
      </c>
      <c r="X133">
        <v>579280</v>
      </c>
      <c r="Z133">
        <v>710173</v>
      </c>
      <c r="AA133">
        <v>830</v>
      </c>
      <c r="AC133">
        <v>235743.42</v>
      </c>
      <c r="AD133">
        <v>60975.66</v>
      </c>
    </row>
    <row r="134" spans="1:33" x14ac:dyDescent="0.25">
      <c r="A134" t="s">
        <v>3313</v>
      </c>
      <c r="B134">
        <v>635468.65</v>
      </c>
      <c r="C134">
        <v>0</v>
      </c>
      <c r="D134">
        <v>176404.29</v>
      </c>
      <c r="F134">
        <v>175385.67</v>
      </c>
      <c r="G134">
        <v>370928</v>
      </c>
      <c r="M134">
        <v>0</v>
      </c>
      <c r="P134">
        <v>-1283422.73</v>
      </c>
      <c r="Q134">
        <v>2482221.21</v>
      </c>
      <c r="T134">
        <v>605023.49</v>
      </c>
      <c r="X134">
        <v>534960</v>
      </c>
      <c r="Z134">
        <v>659877</v>
      </c>
      <c r="AA134">
        <v>560</v>
      </c>
      <c r="AB134">
        <v>2592</v>
      </c>
      <c r="AC134">
        <v>164694.95000000001</v>
      </c>
      <c r="AD134">
        <v>63821.41</v>
      </c>
    </row>
    <row r="135" spans="1:33" x14ac:dyDescent="0.25">
      <c r="A135" t="s">
        <v>3314</v>
      </c>
      <c r="B135">
        <v>482080.92</v>
      </c>
      <c r="C135">
        <v>0</v>
      </c>
      <c r="D135">
        <v>130459.42</v>
      </c>
      <c r="F135">
        <v>526415.55000000005</v>
      </c>
      <c r="G135">
        <v>22917.79</v>
      </c>
      <c r="M135">
        <v>1148</v>
      </c>
      <c r="P135">
        <v>-2670949.9900000002</v>
      </c>
      <c r="Q135">
        <v>3637434.23</v>
      </c>
      <c r="T135">
        <v>390644.21</v>
      </c>
      <c r="X135">
        <v>496000</v>
      </c>
      <c r="Y135">
        <v>33600</v>
      </c>
      <c r="Z135">
        <v>558547</v>
      </c>
      <c r="AC135">
        <v>56333.73</v>
      </c>
      <c r="AD135">
        <v>46572.04</v>
      </c>
    </row>
    <row r="136" spans="1:33" x14ac:dyDescent="0.25">
      <c r="A136" t="s">
        <v>3315</v>
      </c>
      <c r="B136">
        <v>228647.32</v>
      </c>
      <c r="C136">
        <v>28930</v>
      </c>
      <c r="D136">
        <v>730186.04</v>
      </c>
      <c r="F136">
        <v>1882154.92</v>
      </c>
      <c r="G136">
        <v>13317.72</v>
      </c>
      <c r="M136">
        <v>0</v>
      </c>
      <c r="P136">
        <v>2940892.88</v>
      </c>
      <c r="T136">
        <v>271453.31</v>
      </c>
      <c r="V136">
        <v>12.34</v>
      </c>
      <c r="X136">
        <v>399768</v>
      </c>
      <c r="Z136">
        <v>455631</v>
      </c>
      <c r="AC136">
        <v>111853.58</v>
      </c>
      <c r="AD136">
        <v>59706.05</v>
      </c>
    </row>
    <row r="137" spans="1:33" x14ac:dyDescent="0.25">
      <c r="A137" t="s">
        <v>3316</v>
      </c>
      <c r="B137">
        <v>428704.14</v>
      </c>
      <c r="C137">
        <v>0</v>
      </c>
      <c r="D137">
        <v>207822.07999999999</v>
      </c>
      <c r="F137">
        <v>114424.13</v>
      </c>
      <c r="G137">
        <v>295551.68</v>
      </c>
      <c r="M137">
        <v>1064</v>
      </c>
      <c r="P137">
        <v>616369.17000000004</v>
      </c>
      <c r="Q137">
        <v>431249.19</v>
      </c>
      <c r="T137">
        <v>175755.5</v>
      </c>
      <c r="V137">
        <v>18.77</v>
      </c>
      <c r="Z137">
        <v>86471</v>
      </c>
      <c r="AC137">
        <v>52617.599999999999</v>
      </c>
    </row>
    <row r="138" spans="1:33" x14ac:dyDescent="0.25">
      <c r="A138" t="s">
        <v>3317</v>
      </c>
      <c r="B138">
        <v>215057.79</v>
      </c>
      <c r="C138">
        <v>0</v>
      </c>
      <c r="D138">
        <v>562841.84</v>
      </c>
      <c r="F138">
        <v>68254</v>
      </c>
      <c r="G138">
        <v>154288.18</v>
      </c>
      <c r="M138">
        <v>0</v>
      </c>
      <c r="P138">
        <v>929102.6</v>
      </c>
      <c r="T138">
        <v>302471.92</v>
      </c>
      <c r="V138">
        <v>25.71</v>
      </c>
      <c r="Z138">
        <v>76124</v>
      </c>
      <c r="AC138">
        <v>117534.42</v>
      </c>
      <c r="AG138">
        <v>600</v>
      </c>
    </row>
    <row r="139" spans="1:33" x14ac:dyDescent="0.25">
      <c r="A139" t="s">
        <v>3318</v>
      </c>
      <c r="B139">
        <v>764261.46</v>
      </c>
      <c r="C139">
        <v>0</v>
      </c>
      <c r="D139">
        <v>455129.69</v>
      </c>
      <c r="F139">
        <v>117011.23</v>
      </c>
      <c r="G139">
        <v>364818.65</v>
      </c>
      <c r="K139">
        <v>14500</v>
      </c>
      <c r="M139">
        <v>1083.8499999999999</v>
      </c>
      <c r="P139">
        <v>1138884.8600000001</v>
      </c>
      <c r="Q139">
        <v>343312.84</v>
      </c>
      <c r="T139">
        <v>618093.18999999994</v>
      </c>
      <c r="V139">
        <v>943.16</v>
      </c>
      <c r="X139">
        <v>585720</v>
      </c>
      <c r="Z139">
        <v>666414</v>
      </c>
      <c r="AC139">
        <v>179943.59</v>
      </c>
      <c r="AD139">
        <v>10359.280000000001</v>
      </c>
      <c r="AG139">
        <v>29360</v>
      </c>
    </row>
    <row r="140" spans="1:33" x14ac:dyDescent="0.25">
      <c r="A140" t="s">
        <v>3319</v>
      </c>
      <c r="B140">
        <v>410285.45</v>
      </c>
      <c r="C140">
        <v>0</v>
      </c>
      <c r="D140">
        <v>592766.16</v>
      </c>
      <c r="F140">
        <v>119699.55</v>
      </c>
      <c r="G140">
        <v>115967.19</v>
      </c>
      <c r="M140">
        <v>0</v>
      </c>
      <c r="P140">
        <v>-673858.83</v>
      </c>
      <c r="Q140">
        <v>1627802.29</v>
      </c>
      <c r="T140">
        <v>404877.07</v>
      </c>
      <c r="U140">
        <v>1000</v>
      </c>
      <c r="V140">
        <v>63.71</v>
      </c>
      <c r="Y140">
        <v>85627.5</v>
      </c>
      <c r="Z140">
        <v>117776</v>
      </c>
      <c r="AC140">
        <v>50167.39</v>
      </c>
    </row>
    <row r="141" spans="1:33" x14ac:dyDescent="0.25">
      <c r="A141" t="s">
        <v>3320</v>
      </c>
      <c r="B141">
        <v>635786.4</v>
      </c>
      <c r="C141">
        <v>0</v>
      </c>
      <c r="D141">
        <v>835845.25</v>
      </c>
      <c r="F141">
        <v>17</v>
      </c>
      <c r="G141">
        <v>88749.97</v>
      </c>
      <c r="M141">
        <v>180</v>
      </c>
      <c r="P141">
        <v>-1137265.4099999999</v>
      </c>
      <c r="Q141">
        <v>2560000</v>
      </c>
      <c r="T141">
        <v>413501.68</v>
      </c>
      <c r="V141">
        <v>4.0599999999999996</v>
      </c>
      <c r="X141">
        <v>345360</v>
      </c>
      <c r="Y141">
        <v>50400</v>
      </c>
      <c r="Z141">
        <v>434565</v>
      </c>
      <c r="AC141">
        <v>92178.26</v>
      </c>
      <c r="AD141">
        <v>19538.45</v>
      </c>
    </row>
    <row r="142" spans="1:33" x14ac:dyDescent="0.25">
      <c r="A142" t="s">
        <v>3321</v>
      </c>
      <c r="B142">
        <v>393641.98</v>
      </c>
      <c r="C142">
        <v>0</v>
      </c>
      <c r="D142">
        <v>63749.84</v>
      </c>
      <c r="F142">
        <v>678853.32</v>
      </c>
      <c r="G142">
        <v>133390.32999999999</v>
      </c>
      <c r="M142">
        <v>0</v>
      </c>
      <c r="P142">
        <v>-1585667.52</v>
      </c>
      <c r="Q142">
        <v>2875000</v>
      </c>
      <c r="T142">
        <v>380258.64</v>
      </c>
      <c r="V142">
        <v>64.22</v>
      </c>
      <c r="X142">
        <v>667626</v>
      </c>
      <c r="Z142">
        <v>724950</v>
      </c>
      <c r="AB142">
        <v>2352</v>
      </c>
      <c r="AC142">
        <v>179429.42</v>
      </c>
      <c r="AD142">
        <v>30454.45</v>
      </c>
    </row>
    <row r="143" spans="1:33" x14ac:dyDescent="0.25">
      <c r="A143" t="s">
        <v>3322</v>
      </c>
      <c r="B143">
        <v>512154.28</v>
      </c>
      <c r="C143">
        <v>0</v>
      </c>
      <c r="D143">
        <v>2537.62</v>
      </c>
      <c r="F143">
        <v>1556061.8</v>
      </c>
      <c r="G143">
        <v>803985.63</v>
      </c>
      <c r="M143">
        <v>0</v>
      </c>
      <c r="P143">
        <v>575556.48</v>
      </c>
      <c r="Q143">
        <v>2368242.5</v>
      </c>
      <c r="T143">
        <v>367366.09</v>
      </c>
      <c r="V143">
        <v>8.34</v>
      </c>
      <c r="X143">
        <v>520040</v>
      </c>
      <c r="Z143">
        <v>563251</v>
      </c>
      <c r="AC143">
        <v>228808.39</v>
      </c>
      <c r="AD143">
        <v>75264.69</v>
      </c>
    </row>
    <row r="144" spans="1:33" x14ac:dyDescent="0.25">
      <c r="A144" t="s">
        <v>3323</v>
      </c>
      <c r="B144">
        <v>443067.77</v>
      </c>
      <c r="C144">
        <v>0</v>
      </c>
      <c r="D144">
        <v>156893.06</v>
      </c>
      <c r="F144">
        <v>1328603.22</v>
      </c>
      <c r="G144">
        <v>122903.15</v>
      </c>
      <c r="M144">
        <v>-147</v>
      </c>
      <c r="P144">
        <v>506855.44</v>
      </c>
      <c r="Q144">
        <v>1552681.09</v>
      </c>
      <c r="T144">
        <v>382344.15</v>
      </c>
      <c r="V144">
        <v>41.95</v>
      </c>
      <c r="X144">
        <v>43850</v>
      </c>
      <c r="Y144">
        <v>64611.7</v>
      </c>
      <c r="Z144">
        <v>136187</v>
      </c>
      <c r="AC144">
        <v>163989.54999999999</v>
      </c>
      <c r="AD144">
        <v>51443.58</v>
      </c>
    </row>
    <row r="145" spans="1:33" x14ac:dyDescent="0.25">
      <c r="A145" t="s">
        <v>3338</v>
      </c>
      <c r="B145">
        <v>905837.4</v>
      </c>
      <c r="C145">
        <v>0</v>
      </c>
      <c r="D145">
        <v>119268.48</v>
      </c>
      <c r="F145">
        <v>1611541.55</v>
      </c>
      <c r="G145">
        <v>632821.4</v>
      </c>
      <c r="K145">
        <v>55000</v>
      </c>
      <c r="M145">
        <v>8224.83</v>
      </c>
      <c r="P145">
        <v>387178.62</v>
      </c>
      <c r="Q145">
        <v>2662147.65</v>
      </c>
      <c r="T145">
        <v>370687.76</v>
      </c>
      <c r="V145">
        <v>40</v>
      </c>
      <c r="X145">
        <v>363870</v>
      </c>
      <c r="Z145">
        <v>408400</v>
      </c>
      <c r="AC145">
        <v>106740.03</v>
      </c>
    </row>
    <row r="146" spans="1:33" x14ac:dyDescent="0.25">
      <c r="A146" t="s">
        <v>3324</v>
      </c>
      <c r="B146">
        <v>502132.52</v>
      </c>
      <c r="C146">
        <v>0</v>
      </c>
      <c r="D146">
        <v>401994.13</v>
      </c>
      <c r="F146">
        <v>4</v>
      </c>
      <c r="G146">
        <v>-24234.18</v>
      </c>
      <c r="K146">
        <v>950</v>
      </c>
      <c r="M146">
        <v>804.85</v>
      </c>
      <c r="P146">
        <v>-1199625.46</v>
      </c>
      <c r="Q146">
        <v>1849445.73</v>
      </c>
      <c r="T146">
        <v>465988.84</v>
      </c>
      <c r="X146">
        <v>307816.8</v>
      </c>
      <c r="Y146">
        <v>119600</v>
      </c>
      <c r="Z146">
        <v>363401.48</v>
      </c>
      <c r="AB146">
        <v>880</v>
      </c>
      <c r="AC146">
        <v>134419.26999999999</v>
      </c>
      <c r="AD146">
        <v>6298.54</v>
      </c>
      <c r="AG146">
        <v>15925</v>
      </c>
    </row>
    <row r="147" spans="1:33" x14ac:dyDescent="0.25">
      <c r="A147" t="s">
        <v>3325</v>
      </c>
      <c r="B147">
        <v>415200.72</v>
      </c>
      <c r="C147">
        <v>0</v>
      </c>
      <c r="D147">
        <v>176790.81</v>
      </c>
      <c r="F147">
        <v>89798.28</v>
      </c>
      <c r="G147">
        <v>235679.83</v>
      </c>
      <c r="J147">
        <v>14000</v>
      </c>
      <c r="K147">
        <v>13606.29</v>
      </c>
      <c r="M147">
        <v>0</v>
      </c>
      <c r="P147">
        <v>-2124940.36</v>
      </c>
      <c r="Q147">
        <v>2606531.4300000002</v>
      </c>
      <c r="T147">
        <v>465838.15</v>
      </c>
      <c r="U147">
        <v>125000</v>
      </c>
      <c r="V147">
        <v>10.39</v>
      </c>
      <c r="X147">
        <v>587712.80000000005</v>
      </c>
      <c r="Y147">
        <v>205850</v>
      </c>
      <c r="Z147">
        <v>648240.80000000005</v>
      </c>
      <c r="AA147">
        <v>21600</v>
      </c>
      <c r="AC147">
        <v>143618.39000000001</v>
      </c>
      <c r="AD147">
        <v>24929.87</v>
      </c>
      <c r="AG147">
        <v>18200</v>
      </c>
    </row>
    <row r="148" spans="1:33" x14ac:dyDescent="0.25">
      <c r="A148" t="s">
        <v>3326</v>
      </c>
      <c r="B148">
        <v>388223.78</v>
      </c>
      <c r="C148">
        <v>0</v>
      </c>
      <c r="D148">
        <v>38059.29</v>
      </c>
      <c r="F148">
        <v>6</v>
      </c>
      <c r="G148">
        <v>26177.11</v>
      </c>
      <c r="K148">
        <v>12500</v>
      </c>
      <c r="M148">
        <v>1573.7</v>
      </c>
      <c r="P148">
        <v>-891542.91</v>
      </c>
      <c r="Q148">
        <v>1289115.33</v>
      </c>
      <c r="T148">
        <v>353276.66</v>
      </c>
      <c r="V148">
        <v>19.16</v>
      </c>
      <c r="X148">
        <v>501344</v>
      </c>
      <c r="Y148">
        <v>134000</v>
      </c>
      <c r="Z148">
        <v>563480</v>
      </c>
      <c r="AA148">
        <v>2208</v>
      </c>
      <c r="AC148">
        <v>251364.62</v>
      </c>
      <c r="AD148">
        <v>4337.1400000000003</v>
      </c>
      <c r="AG148">
        <v>22750</v>
      </c>
    </row>
    <row r="149" spans="1:33" x14ac:dyDescent="0.25">
      <c r="A149" t="s">
        <v>3327</v>
      </c>
      <c r="B149">
        <v>208935.2</v>
      </c>
      <c r="C149">
        <v>0</v>
      </c>
      <c r="D149">
        <v>11423.92</v>
      </c>
      <c r="F149">
        <v>1819049.96</v>
      </c>
      <c r="G149">
        <v>261683.96</v>
      </c>
      <c r="K149">
        <v>10500</v>
      </c>
      <c r="M149">
        <v>566</v>
      </c>
      <c r="P149">
        <v>-35595.83</v>
      </c>
      <c r="Q149">
        <v>2316929.4300000002</v>
      </c>
      <c r="T149">
        <v>260812.52</v>
      </c>
      <c r="V149">
        <v>364.15</v>
      </c>
      <c r="X149">
        <v>457560</v>
      </c>
      <c r="Y149">
        <v>138876.4</v>
      </c>
      <c r="Z149">
        <v>535376.4</v>
      </c>
      <c r="AC149">
        <v>257501.54</v>
      </c>
      <c r="AD149">
        <v>86641.69</v>
      </c>
      <c r="AG149">
        <v>9100</v>
      </c>
    </row>
    <row r="150" spans="1:33" x14ac:dyDescent="0.25">
      <c r="A150" t="s">
        <v>3328</v>
      </c>
      <c r="B150">
        <v>422491.22</v>
      </c>
      <c r="C150">
        <v>0</v>
      </c>
      <c r="D150">
        <v>67054.039999999994</v>
      </c>
      <c r="F150">
        <v>910144.75</v>
      </c>
      <c r="G150">
        <v>83716.5</v>
      </c>
      <c r="K150">
        <v>8500</v>
      </c>
      <c r="M150">
        <v>519</v>
      </c>
      <c r="P150">
        <v>-1243772.8799999999</v>
      </c>
      <c r="Q150">
        <v>2601070</v>
      </c>
      <c r="T150">
        <v>327858.2</v>
      </c>
      <c r="X150">
        <v>167560</v>
      </c>
      <c r="Y150">
        <v>231000</v>
      </c>
      <c r="Z150">
        <v>224110</v>
      </c>
      <c r="AB150">
        <v>2760</v>
      </c>
      <c r="AC150">
        <v>234018.46</v>
      </c>
      <c r="AD150">
        <v>38169.35</v>
      </c>
    </row>
    <row r="151" spans="1:33" x14ac:dyDescent="0.25">
      <c r="A151" t="s">
        <v>3282</v>
      </c>
      <c r="B151">
        <v>227492.06</v>
      </c>
      <c r="C151">
        <v>0</v>
      </c>
      <c r="D151">
        <v>72056.399999999994</v>
      </c>
      <c r="F151">
        <v>660009.86</v>
      </c>
      <c r="G151">
        <v>51483.05</v>
      </c>
      <c r="L151">
        <v>73000</v>
      </c>
      <c r="M151">
        <v>3170</v>
      </c>
      <c r="P151">
        <v>-620267.66</v>
      </c>
      <c r="Q151">
        <v>1543067.19</v>
      </c>
      <c r="T151">
        <v>382274.93</v>
      </c>
      <c r="X151">
        <v>465680</v>
      </c>
      <c r="Z151">
        <v>553042</v>
      </c>
      <c r="AB151">
        <v>616</v>
      </c>
      <c r="AC151">
        <v>124857.37</v>
      </c>
      <c r="AD151">
        <v>42782.720000000001</v>
      </c>
      <c r="AG151">
        <v>15000</v>
      </c>
    </row>
    <row r="152" spans="1:33" x14ac:dyDescent="0.25">
      <c r="A152" t="s">
        <v>3283</v>
      </c>
      <c r="B152">
        <v>395910.99</v>
      </c>
      <c r="C152">
        <v>0</v>
      </c>
      <c r="D152">
        <v>320751.74</v>
      </c>
      <c r="F152">
        <v>-63234.06</v>
      </c>
      <c r="G152">
        <v>-257692.19</v>
      </c>
      <c r="I152">
        <v>237000</v>
      </c>
      <c r="L152">
        <v>38600</v>
      </c>
      <c r="M152">
        <v>1</v>
      </c>
      <c r="P152">
        <v>-791360.7</v>
      </c>
      <c r="Q152">
        <v>1115354.6000000001</v>
      </c>
      <c r="T152">
        <v>548417.94999999995</v>
      </c>
      <c r="V152">
        <v>6.6</v>
      </c>
      <c r="X152">
        <v>403740</v>
      </c>
      <c r="Y152">
        <v>55600</v>
      </c>
      <c r="Z152">
        <v>439610</v>
      </c>
      <c r="AB152">
        <v>2140</v>
      </c>
      <c r="AC152">
        <v>130970.48</v>
      </c>
      <c r="AD152">
        <v>11802.49</v>
      </c>
      <c r="AG152">
        <v>35000</v>
      </c>
    </row>
    <row r="153" spans="1:33" x14ac:dyDescent="0.25">
      <c r="A153" t="s">
        <v>3286</v>
      </c>
      <c r="B153">
        <v>794684.5</v>
      </c>
      <c r="C153">
        <v>0</v>
      </c>
      <c r="D153">
        <v>33901.47</v>
      </c>
      <c r="F153">
        <v>474485.13</v>
      </c>
      <c r="G153">
        <v>145474.92000000001</v>
      </c>
      <c r="J153">
        <v>113520</v>
      </c>
      <c r="L153">
        <v>76400</v>
      </c>
      <c r="M153">
        <v>0</v>
      </c>
      <c r="O153">
        <v>-230742.42</v>
      </c>
      <c r="P153">
        <v>263132.26</v>
      </c>
      <c r="Q153">
        <v>1287495.99</v>
      </c>
      <c r="T153">
        <v>295900.24</v>
      </c>
      <c r="V153">
        <v>18.02</v>
      </c>
      <c r="X153">
        <v>540730</v>
      </c>
      <c r="Y153">
        <v>67600</v>
      </c>
      <c r="Z153">
        <v>577472</v>
      </c>
      <c r="AB153">
        <v>5180</v>
      </c>
      <c r="AC153">
        <v>184138.71</v>
      </c>
      <c r="AD153">
        <v>31237.360000000001</v>
      </c>
      <c r="AG153">
        <v>35000</v>
      </c>
    </row>
    <row r="154" spans="1:33" x14ac:dyDescent="0.25">
      <c r="A154" t="s">
        <v>3335</v>
      </c>
      <c r="B154">
        <v>182023.1</v>
      </c>
      <c r="C154">
        <v>0</v>
      </c>
      <c r="D154">
        <v>204055.64</v>
      </c>
      <c r="F154">
        <v>768708.44</v>
      </c>
      <c r="G154">
        <v>138849.67000000001</v>
      </c>
      <c r="L154">
        <v>36475</v>
      </c>
      <c r="P154">
        <v>-703041.31</v>
      </c>
      <c r="Q154">
        <v>1993235.29</v>
      </c>
      <c r="T154">
        <v>228020</v>
      </c>
      <c r="X154">
        <v>449810</v>
      </c>
      <c r="Y154">
        <v>54800</v>
      </c>
      <c r="Z154">
        <v>486210</v>
      </c>
      <c r="AA154">
        <v>3000</v>
      </c>
      <c r="AB154">
        <v>16464</v>
      </c>
      <c r="AC154">
        <v>78225.539999999994</v>
      </c>
      <c r="AD154">
        <v>76397.59</v>
      </c>
      <c r="AG154">
        <v>15000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R165"/>
  <sheetViews>
    <sheetView topLeftCell="L1" zoomScale="53" zoomScaleNormal="53" workbookViewId="0">
      <selection activeCell="AQ4" sqref="AQ4:AQ15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71" bestFit="1" customWidth="1"/>
    <col min="4" max="4" width="26.59765625" style="58" customWidth="1"/>
    <col min="5" max="5" width="47.5" bestFit="1" customWidth="1"/>
    <col min="6" max="9" width="8.796875" style="301"/>
    <col min="14" max="16" width="8.796875" style="301"/>
    <col min="17" max="17" width="19.5" style="301" bestFit="1" customWidth="1"/>
    <col min="22" max="29" width="8.796875" style="301"/>
    <col min="39" max="39" width="19" style="76" bestFit="1" customWidth="1"/>
    <col min="40" max="40" width="15.5" style="31" bestFit="1" customWidth="1"/>
    <col min="41" max="41" width="15.09765625" style="21" bestFit="1" customWidth="1"/>
    <col min="42" max="42" width="15.09765625" style="15" bestFit="1" customWidth="1"/>
    <col min="43" max="43" width="15.09765625" style="16" bestFit="1" customWidth="1"/>
    <col min="44" max="44" width="16.8984375" style="21" bestFit="1" customWidth="1"/>
  </cols>
  <sheetData>
    <row r="1" spans="1:44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t="s">
        <v>2451</v>
      </c>
      <c r="M1" t="s">
        <v>3187</v>
      </c>
      <c r="N1" s="301" t="s">
        <v>2452</v>
      </c>
      <c r="O1" s="301" t="s">
        <v>2453</v>
      </c>
      <c r="P1" s="301" t="s">
        <v>2454</v>
      </c>
      <c r="Q1" s="301" t="s">
        <v>2455</v>
      </c>
      <c r="R1" t="s">
        <v>2456</v>
      </c>
      <c r="S1" t="s">
        <v>2457</v>
      </c>
      <c r="T1" t="s">
        <v>2458</v>
      </c>
      <c r="U1" t="s">
        <v>2459</v>
      </c>
      <c r="V1" s="301" t="s">
        <v>3343</v>
      </c>
      <c r="W1" s="301" t="s">
        <v>2460</v>
      </c>
      <c r="X1" s="301" t="s">
        <v>2461</v>
      </c>
      <c r="Y1" s="301" t="s">
        <v>2462</v>
      </c>
      <c r="Z1" s="301" t="s">
        <v>2463</v>
      </c>
      <c r="AA1" s="301" t="s">
        <v>2808</v>
      </c>
      <c r="AB1" s="301" t="s">
        <v>2464</v>
      </c>
      <c r="AC1" s="301" t="s">
        <v>2465</v>
      </c>
      <c r="AD1" t="s">
        <v>2466</v>
      </c>
      <c r="AE1" t="s">
        <v>2467</v>
      </c>
      <c r="AF1" t="s">
        <v>2468</v>
      </c>
      <c r="AG1" t="s">
        <v>2469</v>
      </c>
      <c r="AH1" t="s">
        <v>2470</v>
      </c>
      <c r="AI1" t="s">
        <v>2589</v>
      </c>
      <c r="AJ1" t="s">
        <v>2591</v>
      </c>
      <c r="AK1" t="s">
        <v>2471</v>
      </c>
      <c r="AL1" t="s">
        <v>2592</v>
      </c>
      <c r="AM1" s="76" t="s">
        <v>6</v>
      </c>
      <c r="AN1" s="31" t="s">
        <v>7</v>
      </c>
      <c r="AO1" s="21" t="s">
        <v>8</v>
      </c>
      <c r="AP1" s="15" t="s">
        <v>9</v>
      </c>
      <c r="AQ1" s="16" t="s">
        <v>10</v>
      </c>
      <c r="AR1" s="21" t="s">
        <v>11</v>
      </c>
    </row>
    <row r="2" spans="1:44" x14ac:dyDescent="0.25">
      <c r="E2" t="s">
        <v>2472</v>
      </c>
      <c r="F2" s="301" t="s">
        <v>2473</v>
      </c>
      <c r="G2" s="301" t="s">
        <v>2474</v>
      </c>
      <c r="H2" s="301" t="s">
        <v>2475</v>
      </c>
      <c r="I2" s="301" t="s">
        <v>2476</v>
      </c>
      <c r="J2" t="s">
        <v>2477</v>
      </c>
      <c r="K2" t="s">
        <v>2478</v>
      </c>
      <c r="L2" t="s">
        <v>2479</v>
      </c>
      <c r="M2" t="s">
        <v>3188</v>
      </c>
      <c r="N2" s="301" t="s">
        <v>2480</v>
      </c>
      <c r="O2" s="301" t="s">
        <v>2481</v>
      </c>
      <c r="P2" s="301" t="s">
        <v>2482</v>
      </c>
      <c r="Q2" s="301" t="s">
        <v>2483</v>
      </c>
      <c r="R2" t="s">
        <v>2484</v>
      </c>
      <c r="S2" t="s">
        <v>2485</v>
      </c>
      <c r="T2" t="s">
        <v>2486</v>
      </c>
      <c r="U2" t="s">
        <v>2487</v>
      </c>
      <c r="V2" s="301" t="s">
        <v>3344</v>
      </c>
      <c r="W2" s="301" t="s">
        <v>2488</v>
      </c>
      <c r="X2" s="301" t="s">
        <v>2489</v>
      </c>
      <c r="Y2" s="301" t="s">
        <v>2490</v>
      </c>
      <c r="Z2" s="301" t="s">
        <v>2491</v>
      </c>
      <c r="AA2" s="301" t="s">
        <v>2809</v>
      </c>
      <c r="AB2" s="301" t="s">
        <v>2492</v>
      </c>
      <c r="AC2" s="301" t="s">
        <v>2493</v>
      </c>
      <c r="AD2" t="s">
        <v>2494</v>
      </c>
      <c r="AE2" t="s">
        <v>2495</v>
      </c>
      <c r="AF2" t="s">
        <v>2496</v>
      </c>
      <c r="AG2" t="s">
        <v>2497</v>
      </c>
      <c r="AH2" t="s">
        <v>2498</v>
      </c>
      <c r="AI2" t="s">
        <v>2594</v>
      </c>
      <c r="AJ2" t="s">
        <v>2596</v>
      </c>
      <c r="AK2" t="s">
        <v>2499</v>
      </c>
      <c r="AL2" t="s">
        <v>2597</v>
      </c>
    </row>
    <row r="3" spans="1:44" x14ac:dyDescent="0.25">
      <c r="E3" t="s">
        <v>2500</v>
      </c>
      <c r="F3" s="301">
        <v>75541046.640000001</v>
      </c>
      <c r="G3" s="301">
        <v>1153063.7</v>
      </c>
      <c r="H3" s="301">
        <v>19710280.960000001</v>
      </c>
      <c r="I3" s="301">
        <v>24</v>
      </c>
      <c r="J3">
        <v>100925763.25</v>
      </c>
      <c r="K3">
        <v>42781014.770000003</v>
      </c>
      <c r="L3">
        <v>2</v>
      </c>
      <c r="M3">
        <v>431900</v>
      </c>
      <c r="N3" s="301">
        <v>607750</v>
      </c>
      <c r="O3" s="301">
        <v>507276.97</v>
      </c>
      <c r="P3" s="301">
        <v>1718027.73</v>
      </c>
      <c r="Q3" s="301">
        <v>294955.39</v>
      </c>
      <c r="R3">
        <v>382986</v>
      </c>
      <c r="S3">
        <v>-2487546.9</v>
      </c>
      <c r="T3">
        <v>-51069572.689999998</v>
      </c>
      <c r="U3">
        <v>276992173.44999999</v>
      </c>
      <c r="V3" s="301">
        <v>117</v>
      </c>
      <c r="W3" s="301">
        <v>777.45</v>
      </c>
      <c r="X3" s="301">
        <v>51864936.369999997</v>
      </c>
      <c r="Y3" s="301">
        <v>4461013.9800000004</v>
      </c>
      <c r="Z3" s="301">
        <v>16355.49</v>
      </c>
      <c r="AA3" s="301">
        <v>4900</v>
      </c>
      <c r="AB3" s="301">
        <v>62068260.939999998</v>
      </c>
      <c r="AC3" s="301">
        <v>10142023.1</v>
      </c>
      <c r="AD3">
        <v>72422153.030000001</v>
      </c>
      <c r="AE3">
        <v>60598</v>
      </c>
      <c r="AF3">
        <v>140282</v>
      </c>
      <c r="AG3">
        <v>23783722.34</v>
      </c>
      <c r="AH3">
        <v>7402777.1699999999</v>
      </c>
      <c r="AI3">
        <v>180000</v>
      </c>
      <c r="AJ3">
        <v>14222.8</v>
      </c>
      <c r="AK3">
        <v>773653.99</v>
      </c>
      <c r="AL3">
        <v>7000</v>
      </c>
      <c r="AM3" s="76">
        <f t="shared" ref="AM3:AR3" si="0">SUM(AM4:AM154)</f>
        <v>96404415.299999982</v>
      </c>
      <c r="AN3" s="31">
        <f t="shared" si="0"/>
        <v>3128010.0899999994</v>
      </c>
      <c r="AO3" s="21">
        <f t="shared" si="0"/>
        <v>93276405.209999979</v>
      </c>
      <c r="AP3" s="15">
        <f t="shared" si="0"/>
        <v>128558384.33000004</v>
      </c>
      <c r="AQ3" s="16">
        <f t="shared" si="0"/>
        <v>114926432.43000001</v>
      </c>
      <c r="AR3" s="26">
        <f t="shared" si="0"/>
        <v>13631951.900000002</v>
      </c>
    </row>
    <row r="4" spans="1:44" x14ac:dyDescent="0.25">
      <c r="A4" t="s">
        <v>524</v>
      </c>
      <c r="B4" t="s">
        <v>526</v>
      </c>
      <c r="C4" s="71">
        <v>3670</v>
      </c>
      <c r="D4" s="58" t="s">
        <v>1251</v>
      </c>
      <c r="E4" t="s">
        <v>3189</v>
      </c>
      <c r="F4" s="301">
        <v>588038.57999999996</v>
      </c>
      <c r="G4" s="301">
        <v>100000</v>
      </c>
      <c r="H4" s="301">
        <v>75067.09</v>
      </c>
      <c r="J4">
        <v>133187.72</v>
      </c>
      <c r="K4">
        <v>191396.7</v>
      </c>
      <c r="O4" s="301">
        <v>6000</v>
      </c>
      <c r="P4" s="301">
        <v>50955</v>
      </c>
      <c r="Q4" s="301">
        <v>360</v>
      </c>
      <c r="R4">
        <v>36000</v>
      </c>
      <c r="T4">
        <v>-1328620.31</v>
      </c>
      <c r="U4">
        <v>2193223.69</v>
      </c>
      <c r="X4" s="301">
        <v>348258.25</v>
      </c>
      <c r="Z4" s="301">
        <v>263.08</v>
      </c>
      <c r="AB4" s="301">
        <v>394760</v>
      </c>
      <c r="AD4">
        <v>411208</v>
      </c>
      <c r="AG4">
        <v>132800.26</v>
      </c>
      <c r="AH4">
        <v>7127.36</v>
      </c>
      <c r="AK4">
        <v>6000</v>
      </c>
      <c r="AM4" s="76">
        <f>SUM(F4:I4)</f>
        <v>763105.66999999993</v>
      </c>
      <c r="AN4" s="31">
        <f>SUM(N4:Q4)</f>
        <v>57315</v>
      </c>
      <c r="AO4" s="21">
        <f>AM4-AN4</f>
        <v>705790.66999999993</v>
      </c>
      <c r="AP4" s="15">
        <f>SUM(V4:AC4)</f>
        <v>743281.33000000007</v>
      </c>
      <c r="AQ4" s="16">
        <f>SUM(AC4:AL4)</f>
        <v>557135.62</v>
      </c>
      <c r="AR4" s="26">
        <f>AP4-AQ4</f>
        <v>186145.71000000008</v>
      </c>
    </row>
    <row r="5" spans="1:44" x14ac:dyDescent="0.25">
      <c r="A5" t="s">
        <v>524</v>
      </c>
      <c r="B5" t="s">
        <v>526</v>
      </c>
      <c r="C5" s="71">
        <v>5165</v>
      </c>
      <c r="D5" s="58" t="s">
        <v>1252</v>
      </c>
      <c r="E5" t="s">
        <v>3190</v>
      </c>
      <c r="F5" s="301">
        <v>567612.59</v>
      </c>
      <c r="G5" s="301">
        <v>0</v>
      </c>
      <c r="H5" s="301">
        <v>137670.45000000001</v>
      </c>
      <c r="J5">
        <v>864419.93</v>
      </c>
      <c r="K5">
        <v>757993.37</v>
      </c>
      <c r="N5" s="301">
        <v>2500</v>
      </c>
      <c r="O5" s="301">
        <v>6000</v>
      </c>
      <c r="Q5" s="301">
        <v>0</v>
      </c>
      <c r="T5">
        <v>1014425.91</v>
      </c>
      <c r="U5">
        <v>1265427.9099999999</v>
      </c>
      <c r="X5" s="301">
        <v>306572.89</v>
      </c>
      <c r="Z5" s="301">
        <v>58.35</v>
      </c>
      <c r="AB5" s="301">
        <v>571600</v>
      </c>
      <c r="AD5">
        <v>601069</v>
      </c>
      <c r="AG5">
        <v>187801.64</v>
      </c>
      <c r="AH5">
        <v>6511.08</v>
      </c>
      <c r="AK5">
        <v>6000</v>
      </c>
      <c r="AM5" s="76">
        <f t="shared" ref="AM5:AM68" si="1">SUM(F5:I5)</f>
        <v>705283.04</v>
      </c>
      <c r="AN5" s="31">
        <f t="shared" ref="AN5:AN68" si="2">SUM(N5:Q5)</f>
        <v>8500</v>
      </c>
      <c r="AO5" s="21">
        <f t="shared" ref="AO5:AO68" si="3">AM5-AN5</f>
        <v>696783.04</v>
      </c>
      <c r="AP5" s="15">
        <f t="shared" ref="AP5:AP68" si="4">SUM(V5:AC5)</f>
        <v>878231.24</v>
      </c>
      <c r="AQ5" s="16">
        <f t="shared" ref="AQ5:AQ68" si="5">SUM(AC5:AL5)</f>
        <v>801381.72</v>
      </c>
      <c r="AR5" s="26">
        <f t="shared" ref="AR5:AR68" si="6">AP5-AQ5</f>
        <v>76849.520000000019</v>
      </c>
    </row>
    <row r="6" spans="1:44" x14ac:dyDescent="0.25">
      <c r="A6" t="s">
        <v>524</v>
      </c>
      <c r="B6" t="s">
        <v>526</v>
      </c>
      <c r="C6" s="71">
        <v>4663</v>
      </c>
      <c r="D6" s="58" t="s">
        <v>1253</v>
      </c>
      <c r="E6" t="s">
        <v>3191</v>
      </c>
      <c r="F6" s="301">
        <v>412515.54</v>
      </c>
      <c r="G6" s="301">
        <v>0</v>
      </c>
      <c r="H6" s="301">
        <v>88630.24</v>
      </c>
      <c r="J6">
        <v>1009891.35</v>
      </c>
      <c r="K6">
        <v>688456.72</v>
      </c>
      <c r="N6" s="301">
        <v>2000</v>
      </c>
      <c r="O6" s="301">
        <v>6000</v>
      </c>
      <c r="Q6" s="301">
        <v>680.91</v>
      </c>
      <c r="R6">
        <v>90000</v>
      </c>
      <c r="T6">
        <v>-1365940.63</v>
      </c>
      <c r="U6">
        <v>3482828.65</v>
      </c>
      <c r="X6" s="301">
        <v>306967.27</v>
      </c>
      <c r="Y6" s="301">
        <v>248430</v>
      </c>
      <c r="Z6" s="301">
        <v>973.32</v>
      </c>
      <c r="AB6" s="301">
        <v>682980</v>
      </c>
      <c r="AD6">
        <v>730914</v>
      </c>
      <c r="AG6">
        <v>426516.53</v>
      </c>
      <c r="AH6">
        <v>65575.14</v>
      </c>
      <c r="AM6" s="76">
        <f t="shared" si="1"/>
        <v>501145.77999999997</v>
      </c>
      <c r="AN6" s="31">
        <f t="shared" si="2"/>
        <v>8680.91</v>
      </c>
      <c r="AO6" s="21">
        <f t="shared" si="3"/>
        <v>492464.87</v>
      </c>
      <c r="AP6" s="15">
        <f t="shared" si="4"/>
        <v>1239350.5899999999</v>
      </c>
      <c r="AQ6" s="16">
        <f t="shared" si="5"/>
        <v>1223005.67</v>
      </c>
      <c r="AR6" s="26">
        <f t="shared" si="6"/>
        <v>16344.919999999925</v>
      </c>
    </row>
    <row r="7" spans="1:44" x14ac:dyDescent="0.25">
      <c r="A7" t="s">
        <v>524</v>
      </c>
      <c r="B7" t="s">
        <v>526</v>
      </c>
      <c r="C7" s="71">
        <v>4364</v>
      </c>
      <c r="D7" s="58" t="s">
        <v>1254</v>
      </c>
      <c r="E7" t="s">
        <v>3192</v>
      </c>
      <c r="F7" s="301">
        <v>480167.29</v>
      </c>
      <c r="G7" s="301">
        <v>0</v>
      </c>
      <c r="H7" s="301">
        <v>53784.47</v>
      </c>
      <c r="J7">
        <v>219782.58</v>
      </c>
      <c r="K7">
        <v>396806.58</v>
      </c>
      <c r="N7" s="301">
        <v>2000</v>
      </c>
      <c r="O7" s="301">
        <v>54000</v>
      </c>
      <c r="P7" s="301">
        <v>25950</v>
      </c>
      <c r="Q7" s="301">
        <v>11486</v>
      </c>
      <c r="T7">
        <v>-2930738.58</v>
      </c>
      <c r="U7">
        <v>3940312</v>
      </c>
      <c r="X7" s="301">
        <v>230136.62</v>
      </c>
      <c r="Z7" s="301">
        <v>44.26</v>
      </c>
      <c r="AB7" s="301">
        <v>318170</v>
      </c>
      <c r="AD7">
        <v>342170</v>
      </c>
      <c r="AG7">
        <v>153602.57</v>
      </c>
      <c r="AH7">
        <v>61893.440000000002</v>
      </c>
      <c r="AK7">
        <v>6000</v>
      </c>
      <c r="AM7" s="76">
        <f t="shared" si="1"/>
        <v>533951.76</v>
      </c>
      <c r="AN7" s="31">
        <f t="shared" si="2"/>
        <v>93436</v>
      </c>
      <c r="AO7" s="21">
        <f t="shared" si="3"/>
        <v>440515.76</v>
      </c>
      <c r="AP7" s="15">
        <f t="shared" si="4"/>
        <v>548350.88</v>
      </c>
      <c r="AQ7" s="16">
        <f t="shared" si="5"/>
        <v>563666.01</v>
      </c>
      <c r="AR7" s="26">
        <f t="shared" si="6"/>
        <v>-15315.130000000005</v>
      </c>
    </row>
    <row r="8" spans="1:44" x14ac:dyDescent="0.25">
      <c r="A8" t="s">
        <v>524</v>
      </c>
      <c r="B8" t="s">
        <v>526</v>
      </c>
      <c r="C8" s="71">
        <v>4222</v>
      </c>
      <c r="D8" s="58" t="s">
        <v>1255</v>
      </c>
      <c r="E8" t="s">
        <v>3193</v>
      </c>
      <c r="F8" s="301">
        <v>529407.02</v>
      </c>
      <c r="G8" s="301">
        <v>0</v>
      </c>
      <c r="H8" s="301">
        <v>40620.17</v>
      </c>
      <c r="J8">
        <v>294872.86</v>
      </c>
      <c r="K8">
        <v>283673.82</v>
      </c>
      <c r="M8">
        <v>194900</v>
      </c>
      <c r="N8" s="301">
        <v>3500</v>
      </c>
      <c r="O8" s="301">
        <v>12000</v>
      </c>
      <c r="Q8" s="301">
        <v>18</v>
      </c>
      <c r="T8">
        <v>-1443466.16</v>
      </c>
      <c r="U8">
        <v>2735240.51</v>
      </c>
      <c r="X8" s="301">
        <v>207932.81</v>
      </c>
      <c r="Y8" s="301">
        <v>18200</v>
      </c>
      <c r="Z8" s="301">
        <v>7.98</v>
      </c>
      <c r="AB8" s="301">
        <v>398240</v>
      </c>
      <c r="AD8">
        <v>405573</v>
      </c>
      <c r="AG8">
        <v>123301.27</v>
      </c>
      <c r="AH8">
        <v>6200</v>
      </c>
      <c r="AK8">
        <v>6175</v>
      </c>
      <c r="AM8" s="76">
        <f t="shared" si="1"/>
        <v>570027.19000000006</v>
      </c>
      <c r="AN8" s="31">
        <f t="shared" si="2"/>
        <v>15518</v>
      </c>
      <c r="AO8" s="21">
        <f t="shared" si="3"/>
        <v>554509.19000000006</v>
      </c>
      <c r="AP8" s="15">
        <f t="shared" si="4"/>
        <v>624380.79</v>
      </c>
      <c r="AQ8" s="16">
        <f t="shared" si="5"/>
        <v>541249.27</v>
      </c>
      <c r="AR8" s="26">
        <f t="shared" si="6"/>
        <v>83131.520000000019</v>
      </c>
    </row>
    <row r="9" spans="1:44" x14ac:dyDescent="0.25">
      <c r="A9" t="s">
        <v>524</v>
      </c>
      <c r="B9" t="s">
        <v>526</v>
      </c>
      <c r="C9" s="71">
        <v>3681</v>
      </c>
      <c r="D9" s="58" t="s">
        <v>1256</v>
      </c>
      <c r="E9" t="s">
        <v>3194</v>
      </c>
      <c r="F9" s="301">
        <v>228170.93</v>
      </c>
      <c r="G9" s="301">
        <v>0</v>
      </c>
      <c r="H9" s="301">
        <v>204871.93</v>
      </c>
      <c r="I9" s="301">
        <v>24</v>
      </c>
      <c r="J9">
        <v>757035.11</v>
      </c>
      <c r="K9">
        <v>1180835.03</v>
      </c>
      <c r="O9" s="301">
        <v>12000</v>
      </c>
      <c r="Q9" s="301">
        <v>18</v>
      </c>
      <c r="T9">
        <v>-56407.8</v>
      </c>
      <c r="U9">
        <v>2266802.89</v>
      </c>
      <c r="X9" s="301">
        <v>282926.69</v>
      </c>
      <c r="Y9" s="301">
        <v>110000</v>
      </c>
      <c r="Z9" s="301">
        <v>22.5</v>
      </c>
      <c r="AB9" s="301">
        <v>240480</v>
      </c>
      <c r="AD9">
        <v>255768</v>
      </c>
      <c r="AG9">
        <v>183980.56</v>
      </c>
      <c r="AH9">
        <v>9954.7199999999993</v>
      </c>
      <c r="AK9">
        <v>6000</v>
      </c>
      <c r="AM9" s="76">
        <f t="shared" si="1"/>
        <v>433066.86</v>
      </c>
      <c r="AN9" s="31">
        <f t="shared" si="2"/>
        <v>12018</v>
      </c>
      <c r="AO9" s="21">
        <f t="shared" si="3"/>
        <v>421048.86</v>
      </c>
      <c r="AP9" s="15">
        <f t="shared" si="4"/>
        <v>633429.18999999994</v>
      </c>
      <c r="AQ9" s="16">
        <f t="shared" si="5"/>
        <v>455703.27999999997</v>
      </c>
      <c r="AR9" s="26">
        <f t="shared" si="6"/>
        <v>177725.90999999997</v>
      </c>
    </row>
    <row r="10" spans="1:44" x14ac:dyDescent="0.25">
      <c r="A10" t="s">
        <v>524</v>
      </c>
      <c r="B10" t="s">
        <v>526</v>
      </c>
      <c r="C10" s="71">
        <v>2627</v>
      </c>
      <c r="D10" s="58" t="s">
        <v>1257</v>
      </c>
      <c r="E10" t="s">
        <v>3195</v>
      </c>
      <c r="F10" s="301">
        <v>421944.1</v>
      </c>
      <c r="G10" s="301">
        <v>0</v>
      </c>
      <c r="H10" s="301">
        <v>60751.47</v>
      </c>
      <c r="J10">
        <v>934455.76</v>
      </c>
      <c r="K10">
        <v>327330.05</v>
      </c>
      <c r="O10" s="301">
        <v>6500</v>
      </c>
      <c r="Q10" s="301">
        <v>890</v>
      </c>
      <c r="T10">
        <v>-844981.6</v>
      </c>
      <c r="U10">
        <v>2678016.84</v>
      </c>
      <c r="X10" s="301">
        <v>328296.96000000002</v>
      </c>
      <c r="Y10" s="301">
        <v>59320</v>
      </c>
      <c r="Z10" s="301">
        <v>166.98</v>
      </c>
      <c r="AB10" s="301">
        <v>485900</v>
      </c>
      <c r="AD10">
        <v>512875</v>
      </c>
      <c r="AG10">
        <v>283404.40000000002</v>
      </c>
      <c r="AH10">
        <v>113210.4</v>
      </c>
      <c r="AK10">
        <v>6000</v>
      </c>
      <c r="AM10" s="76">
        <f t="shared" si="1"/>
        <v>482695.56999999995</v>
      </c>
      <c r="AN10" s="31">
        <f t="shared" si="2"/>
        <v>7390</v>
      </c>
      <c r="AO10" s="21">
        <f t="shared" si="3"/>
        <v>475305.56999999995</v>
      </c>
      <c r="AP10" s="15">
        <f t="shared" si="4"/>
        <v>873683.94</v>
      </c>
      <c r="AQ10" s="16">
        <f t="shared" si="5"/>
        <v>915489.8</v>
      </c>
      <c r="AR10" s="26">
        <f t="shared" si="6"/>
        <v>-41805.860000000102</v>
      </c>
    </row>
    <row r="11" spans="1:44" x14ac:dyDescent="0.25">
      <c r="A11" t="s">
        <v>524</v>
      </c>
      <c r="B11" t="s">
        <v>526</v>
      </c>
      <c r="C11" s="71">
        <v>2345</v>
      </c>
      <c r="D11" s="58" t="s">
        <v>1258</v>
      </c>
      <c r="E11" t="s">
        <v>3196</v>
      </c>
      <c r="F11" s="301">
        <v>463256.58</v>
      </c>
      <c r="G11" s="301">
        <v>0</v>
      </c>
      <c r="H11" s="301">
        <v>164236.87</v>
      </c>
      <c r="J11">
        <v>1732893.84</v>
      </c>
      <c r="K11">
        <v>269391.35999999999</v>
      </c>
      <c r="O11" s="301">
        <v>6500</v>
      </c>
      <c r="Q11" s="301">
        <v>35676.730000000003</v>
      </c>
      <c r="T11">
        <v>2087810.37</v>
      </c>
      <c r="U11">
        <v>585220.22</v>
      </c>
      <c r="X11" s="301">
        <v>387534.05</v>
      </c>
      <c r="Z11" s="301">
        <v>219.7</v>
      </c>
      <c r="AB11" s="301">
        <v>419500</v>
      </c>
      <c r="AD11">
        <v>459650</v>
      </c>
      <c r="AE11">
        <v>720</v>
      </c>
      <c r="AF11">
        <v>2656</v>
      </c>
      <c r="AG11">
        <v>274576.14</v>
      </c>
      <c r="AH11">
        <v>76860.28</v>
      </c>
      <c r="AK11">
        <v>6000</v>
      </c>
      <c r="AM11" s="76">
        <f t="shared" si="1"/>
        <v>627493.44999999995</v>
      </c>
      <c r="AN11" s="31">
        <f t="shared" si="2"/>
        <v>42176.73</v>
      </c>
      <c r="AO11" s="21">
        <f t="shared" si="3"/>
        <v>585316.72</v>
      </c>
      <c r="AP11" s="15">
        <f t="shared" si="4"/>
        <v>807253.75</v>
      </c>
      <c r="AQ11" s="16">
        <f t="shared" si="5"/>
        <v>820462.42</v>
      </c>
      <c r="AR11" s="26">
        <f t="shared" si="6"/>
        <v>-13208.670000000042</v>
      </c>
    </row>
    <row r="12" spans="1:44" x14ac:dyDescent="0.25">
      <c r="A12" t="s">
        <v>524</v>
      </c>
      <c r="B12" t="s">
        <v>526</v>
      </c>
      <c r="C12" s="71">
        <v>2209</v>
      </c>
      <c r="D12" s="58" t="s">
        <v>1259</v>
      </c>
      <c r="E12" t="s">
        <v>3197</v>
      </c>
      <c r="F12" s="301">
        <v>567000.30000000005</v>
      </c>
      <c r="G12" s="301">
        <v>0</v>
      </c>
      <c r="H12" s="301">
        <v>160283.56</v>
      </c>
      <c r="J12">
        <v>291181.48</v>
      </c>
      <c r="K12">
        <v>718102.25</v>
      </c>
      <c r="O12" s="301">
        <v>-6000</v>
      </c>
      <c r="Q12" s="301">
        <v>-304</v>
      </c>
      <c r="T12">
        <v>34346.51</v>
      </c>
      <c r="U12">
        <v>1804328.64</v>
      </c>
      <c r="X12" s="301">
        <v>291458.75</v>
      </c>
      <c r="Z12" s="301">
        <v>3.31</v>
      </c>
      <c r="AB12" s="301">
        <v>537180</v>
      </c>
      <c r="AD12">
        <v>582350.49</v>
      </c>
      <c r="AG12">
        <v>179713.85</v>
      </c>
      <c r="AH12">
        <v>129921.28</v>
      </c>
      <c r="AK12">
        <v>6000</v>
      </c>
      <c r="AM12" s="76">
        <f t="shared" si="1"/>
        <v>727283.8600000001</v>
      </c>
      <c r="AN12" s="31">
        <f t="shared" si="2"/>
        <v>-6304</v>
      </c>
      <c r="AO12" s="21">
        <f t="shared" si="3"/>
        <v>733587.8600000001</v>
      </c>
      <c r="AP12" s="15">
        <f t="shared" si="4"/>
        <v>828642.06</v>
      </c>
      <c r="AQ12" s="16">
        <f t="shared" si="5"/>
        <v>897985.62</v>
      </c>
      <c r="AR12" s="26">
        <f t="shared" si="6"/>
        <v>-69343.559999999939</v>
      </c>
    </row>
    <row r="13" spans="1:44" x14ac:dyDescent="0.25">
      <c r="A13" t="s">
        <v>524</v>
      </c>
      <c r="B13" t="s">
        <v>526</v>
      </c>
      <c r="C13" s="71">
        <v>2329</v>
      </c>
      <c r="D13" s="58" t="s">
        <v>1260</v>
      </c>
      <c r="E13" t="s">
        <v>3198</v>
      </c>
      <c r="F13" s="301">
        <v>466138.65</v>
      </c>
      <c r="G13" s="301">
        <v>0</v>
      </c>
      <c r="H13" s="301">
        <v>86202.73</v>
      </c>
      <c r="J13">
        <v>193601.97</v>
      </c>
      <c r="K13">
        <v>368924.89</v>
      </c>
      <c r="O13" s="301">
        <v>0</v>
      </c>
      <c r="Q13" s="301">
        <v>1214.5</v>
      </c>
      <c r="T13">
        <v>450428.32</v>
      </c>
      <c r="U13">
        <v>667029.63</v>
      </c>
      <c r="X13" s="301">
        <v>300531.89</v>
      </c>
      <c r="Y13" s="301">
        <v>6791.5</v>
      </c>
      <c r="AB13" s="301">
        <v>305960</v>
      </c>
      <c r="AD13">
        <v>361438</v>
      </c>
      <c r="AG13">
        <v>212296.76</v>
      </c>
      <c r="AH13">
        <v>26802.84</v>
      </c>
      <c r="AM13" s="76">
        <f t="shared" si="1"/>
        <v>552341.38</v>
      </c>
      <c r="AN13" s="31">
        <f t="shared" si="2"/>
        <v>1214.5</v>
      </c>
      <c r="AO13" s="21">
        <f t="shared" si="3"/>
        <v>551126.88</v>
      </c>
      <c r="AP13" s="15">
        <f t="shared" si="4"/>
        <v>613283.39</v>
      </c>
      <c r="AQ13" s="16">
        <f t="shared" si="5"/>
        <v>600537.59999999998</v>
      </c>
      <c r="AR13" s="26">
        <f t="shared" si="6"/>
        <v>12745.790000000037</v>
      </c>
    </row>
    <row r="14" spans="1:44" x14ac:dyDescent="0.25">
      <c r="A14" t="s">
        <v>524</v>
      </c>
      <c r="B14" t="s">
        <v>526</v>
      </c>
      <c r="C14" s="71">
        <v>2781</v>
      </c>
      <c r="D14" s="58" t="s">
        <v>1261</v>
      </c>
      <c r="E14" t="s">
        <v>3199</v>
      </c>
      <c r="F14" s="301">
        <v>450304.6</v>
      </c>
      <c r="G14" s="301">
        <v>0</v>
      </c>
      <c r="H14" s="301">
        <v>240568.76</v>
      </c>
      <c r="J14">
        <v>3</v>
      </c>
      <c r="K14">
        <v>696396.14</v>
      </c>
      <c r="O14" s="301">
        <v>0</v>
      </c>
      <c r="Q14" s="301">
        <v>580</v>
      </c>
      <c r="R14">
        <v>6450</v>
      </c>
      <c r="T14">
        <v>546282.14</v>
      </c>
      <c r="U14">
        <v>818351.54</v>
      </c>
      <c r="X14" s="301">
        <v>269032.2</v>
      </c>
      <c r="Z14" s="301">
        <v>17.98</v>
      </c>
      <c r="AB14" s="301">
        <v>312550</v>
      </c>
      <c r="AD14">
        <v>341186</v>
      </c>
      <c r="AG14">
        <v>152478.92000000001</v>
      </c>
      <c r="AH14">
        <v>18876.439999999999</v>
      </c>
      <c r="AK14">
        <v>6000</v>
      </c>
      <c r="AM14" s="76">
        <f t="shared" si="1"/>
        <v>690873.36</v>
      </c>
      <c r="AN14" s="31">
        <f t="shared" si="2"/>
        <v>580</v>
      </c>
      <c r="AO14" s="21">
        <f t="shared" si="3"/>
        <v>690293.36</v>
      </c>
      <c r="AP14" s="15">
        <f t="shared" si="4"/>
        <v>581600.17999999993</v>
      </c>
      <c r="AQ14" s="16">
        <f t="shared" si="5"/>
        <v>518541.36000000004</v>
      </c>
      <c r="AR14" s="26">
        <f t="shared" si="6"/>
        <v>63058.819999999891</v>
      </c>
    </row>
    <row r="15" spans="1:44" x14ac:dyDescent="0.25">
      <c r="A15" t="s">
        <v>524</v>
      </c>
      <c r="B15" t="s">
        <v>526</v>
      </c>
      <c r="C15" s="71">
        <v>3427</v>
      </c>
      <c r="D15" s="58" t="s">
        <v>1262</v>
      </c>
      <c r="E15" t="s">
        <v>3200</v>
      </c>
      <c r="F15" s="301">
        <v>324084.90000000002</v>
      </c>
      <c r="G15" s="301">
        <v>0</v>
      </c>
      <c r="H15" s="301">
        <v>49482.07</v>
      </c>
      <c r="J15">
        <v>547414.39</v>
      </c>
      <c r="K15">
        <v>55141.53</v>
      </c>
      <c r="O15" s="301">
        <v>12000</v>
      </c>
      <c r="Q15" s="301">
        <v>1191</v>
      </c>
      <c r="T15">
        <v>-2929233.37</v>
      </c>
      <c r="U15">
        <v>3873985.05</v>
      </c>
      <c r="X15" s="301">
        <v>234625</v>
      </c>
      <c r="AB15" s="301">
        <v>518630</v>
      </c>
      <c r="AD15">
        <v>548630</v>
      </c>
      <c r="AG15">
        <v>116878.49</v>
      </c>
      <c r="AH15">
        <v>48286.3</v>
      </c>
      <c r="AK15">
        <v>6000</v>
      </c>
      <c r="AM15" s="76">
        <f t="shared" si="1"/>
        <v>373566.97000000003</v>
      </c>
      <c r="AN15" s="31">
        <f t="shared" si="2"/>
        <v>13191</v>
      </c>
      <c r="AO15" s="21">
        <f t="shared" si="3"/>
        <v>360375.97000000003</v>
      </c>
      <c r="AP15" s="15">
        <f t="shared" si="4"/>
        <v>753255</v>
      </c>
      <c r="AQ15" s="16">
        <f t="shared" si="5"/>
        <v>719794.79</v>
      </c>
      <c r="AR15" s="26">
        <f t="shared" si="6"/>
        <v>33460.209999999963</v>
      </c>
    </row>
    <row r="16" spans="1:44" x14ac:dyDescent="0.25">
      <c r="A16" t="s">
        <v>524</v>
      </c>
      <c r="B16" t="s">
        <v>526</v>
      </c>
      <c r="C16" s="71">
        <v>2582</v>
      </c>
      <c r="D16" s="58" t="s">
        <v>1263</v>
      </c>
      <c r="E16" t="s">
        <v>3201</v>
      </c>
      <c r="F16" s="301">
        <v>210861.32</v>
      </c>
      <c r="G16" s="301">
        <v>0</v>
      </c>
      <c r="H16" s="301">
        <v>89498.92</v>
      </c>
      <c r="J16">
        <v>1505210.52</v>
      </c>
      <c r="K16">
        <v>191296.82</v>
      </c>
      <c r="O16" s="301">
        <v>6000</v>
      </c>
      <c r="P16" s="301">
        <v>38858.01</v>
      </c>
      <c r="Q16" s="301">
        <v>1599.19</v>
      </c>
      <c r="T16">
        <v>32853.67</v>
      </c>
      <c r="U16">
        <v>2037072.22</v>
      </c>
      <c r="X16" s="301">
        <v>279757.87</v>
      </c>
      <c r="Y16" s="301">
        <v>70070</v>
      </c>
      <c r="Z16" s="301">
        <v>140.16999999999999</v>
      </c>
      <c r="AB16" s="301">
        <v>571840</v>
      </c>
      <c r="AD16">
        <v>587686</v>
      </c>
      <c r="AG16">
        <v>340793.29</v>
      </c>
      <c r="AH16">
        <v>45544.26</v>
      </c>
      <c r="AK16">
        <v>6000</v>
      </c>
      <c r="AM16" s="76">
        <f t="shared" si="1"/>
        <v>300360.24</v>
      </c>
      <c r="AN16" s="31">
        <f t="shared" si="2"/>
        <v>46457.200000000004</v>
      </c>
      <c r="AO16" s="21">
        <f t="shared" si="3"/>
        <v>253903.03999999998</v>
      </c>
      <c r="AP16" s="15">
        <f t="shared" si="4"/>
        <v>921808.04</v>
      </c>
      <c r="AQ16" s="16">
        <f t="shared" si="5"/>
        <v>980023.55</v>
      </c>
      <c r="AR16" s="26">
        <f t="shared" si="6"/>
        <v>-58215.510000000009</v>
      </c>
    </row>
    <row r="17" spans="1:44" x14ac:dyDescent="0.25">
      <c r="A17" t="s">
        <v>524</v>
      </c>
      <c r="B17" t="s">
        <v>526</v>
      </c>
      <c r="C17" s="71">
        <v>1491</v>
      </c>
      <c r="D17" s="58" t="s">
        <v>1264</v>
      </c>
      <c r="E17" t="s">
        <v>3202</v>
      </c>
      <c r="F17" s="301">
        <v>232856.71</v>
      </c>
      <c r="G17" s="301">
        <v>0</v>
      </c>
      <c r="H17" s="301">
        <v>65774.91</v>
      </c>
      <c r="J17">
        <v>153780.81</v>
      </c>
      <c r="K17">
        <v>529330.12</v>
      </c>
      <c r="O17" s="301">
        <v>6000</v>
      </c>
      <c r="Q17" s="301">
        <v>0</v>
      </c>
      <c r="T17">
        <v>-1737432.74</v>
      </c>
      <c r="U17">
        <v>2706524.69</v>
      </c>
      <c r="X17" s="301">
        <v>185138.95</v>
      </c>
      <c r="Z17" s="301">
        <v>0.92</v>
      </c>
      <c r="AB17" s="301">
        <v>496899</v>
      </c>
      <c r="AD17">
        <v>498750</v>
      </c>
      <c r="AG17">
        <v>90858.45</v>
      </c>
      <c r="AH17">
        <v>42696.82</v>
      </c>
      <c r="AK17">
        <v>6000</v>
      </c>
      <c r="AM17" s="76">
        <f t="shared" si="1"/>
        <v>298631.62</v>
      </c>
      <c r="AN17" s="31">
        <f t="shared" si="2"/>
        <v>6000</v>
      </c>
      <c r="AO17" s="21">
        <f t="shared" si="3"/>
        <v>292631.62</v>
      </c>
      <c r="AP17" s="15">
        <f t="shared" si="4"/>
        <v>682038.87</v>
      </c>
      <c r="AQ17" s="16">
        <f t="shared" si="5"/>
        <v>638305.2699999999</v>
      </c>
      <c r="AR17" s="26">
        <f t="shared" si="6"/>
        <v>43733.600000000093</v>
      </c>
    </row>
    <row r="18" spans="1:44" x14ac:dyDescent="0.25">
      <c r="A18" t="s">
        <v>524</v>
      </c>
      <c r="B18" t="s">
        <v>526</v>
      </c>
      <c r="C18" s="71">
        <v>2154</v>
      </c>
      <c r="D18" s="58" t="s">
        <v>1265</v>
      </c>
      <c r="E18" t="s">
        <v>3203</v>
      </c>
      <c r="F18" s="301">
        <v>204242.84</v>
      </c>
      <c r="G18" s="301">
        <v>4615.83</v>
      </c>
      <c r="H18" s="301">
        <v>262918.07</v>
      </c>
      <c r="J18">
        <v>1864371.19</v>
      </c>
      <c r="K18">
        <v>363966.56</v>
      </c>
      <c r="N18" s="301">
        <v>22000</v>
      </c>
      <c r="O18" s="301">
        <v>6000</v>
      </c>
      <c r="Q18" s="301">
        <v>0</v>
      </c>
      <c r="R18">
        <v>78150</v>
      </c>
      <c r="T18">
        <v>1710911.45</v>
      </c>
      <c r="U18">
        <v>865508.28</v>
      </c>
      <c r="X18" s="301">
        <v>312130.87</v>
      </c>
      <c r="Z18" s="301">
        <v>14.42</v>
      </c>
      <c r="AB18" s="301">
        <v>391280</v>
      </c>
      <c r="AD18">
        <v>447317</v>
      </c>
      <c r="AG18">
        <v>151562.34</v>
      </c>
      <c r="AH18">
        <v>54471.19</v>
      </c>
      <c r="AK18">
        <v>6000</v>
      </c>
      <c r="AM18" s="76">
        <f t="shared" si="1"/>
        <v>471776.74</v>
      </c>
      <c r="AN18" s="31">
        <f t="shared" si="2"/>
        <v>28000</v>
      </c>
      <c r="AO18" s="21">
        <f t="shared" si="3"/>
        <v>443776.74</v>
      </c>
      <c r="AP18" s="15">
        <f t="shared" si="4"/>
        <v>703425.29</v>
      </c>
      <c r="AQ18" s="16">
        <f t="shared" si="5"/>
        <v>659350.53</v>
      </c>
      <c r="AR18" s="26">
        <f t="shared" si="6"/>
        <v>44074.760000000009</v>
      </c>
    </row>
    <row r="19" spans="1:44" x14ac:dyDescent="0.25">
      <c r="A19" t="s">
        <v>524</v>
      </c>
      <c r="B19" t="s">
        <v>526</v>
      </c>
      <c r="C19" s="71">
        <v>3909</v>
      </c>
      <c r="D19" s="58" t="s">
        <v>1266</v>
      </c>
      <c r="E19" t="s">
        <v>3204</v>
      </c>
      <c r="F19" s="301">
        <v>219273.86</v>
      </c>
      <c r="G19" s="301">
        <v>0</v>
      </c>
      <c r="H19" s="301">
        <v>50076.76</v>
      </c>
      <c r="J19">
        <v>-11212.96</v>
      </c>
      <c r="K19">
        <v>6818.83</v>
      </c>
      <c r="O19" s="301">
        <v>6000</v>
      </c>
      <c r="Q19" s="301">
        <v>858</v>
      </c>
      <c r="R19">
        <v>14400</v>
      </c>
      <c r="T19">
        <v>-2586526.0099999998</v>
      </c>
      <c r="U19">
        <v>2831701.19</v>
      </c>
      <c r="X19" s="301">
        <v>219592.57</v>
      </c>
      <c r="Z19" s="301">
        <v>34.229999999999997</v>
      </c>
      <c r="AB19" s="301">
        <v>544800</v>
      </c>
      <c r="AD19">
        <v>573679</v>
      </c>
      <c r="AG19">
        <v>80548.429999999993</v>
      </c>
      <c r="AH19">
        <v>69476.06</v>
      </c>
      <c r="AM19" s="76">
        <f t="shared" si="1"/>
        <v>269350.62</v>
      </c>
      <c r="AN19" s="31">
        <f t="shared" si="2"/>
        <v>6858</v>
      </c>
      <c r="AO19" s="21">
        <f t="shared" si="3"/>
        <v>262492.62</v>
      </c>
      <c r="AP19" s="15">
        <f t="shared" si="4"/>
        <v>764426.8</v>
      </c>
      <c r="AQ19" s="16">
        <f t="shared" si="5"/>
        <v>723703.49</v>
      </c>
      <c r="AR19" s="26">
        <f t="shared" si="6"/>
        <v>40723.310000000056</v>
      </c>
    </row>
    <row r="20" spans="1:44" x14ac:dyDescent="0.25">
      <c r="A20" t="s">
        <v>524</v>
      </c>
      <c r="B20" t="s">
        <v>526</v>
      </c>
      <c r="C20" s="71">
        <v>2875</v>
      </c>
      <c r="D20" s="58" t="s">
        <v>1267</v>
      </c>
      <c r="E20" t="s">
        <v>3205</v>
      </c>
      <c r="F20" s="301">
        <v>356958.6</v>
      </c>
      <c r="G20" s="301">
        <v>0</v>
      </c>
      <c r="H20" s="301">
        <v>64094.51</v>
      </c>
      <c r="J20">
        <v>2214408.65</v>
      </c>
      <c r="K20">
        <v>637429.16</v>
      </c>
      <c r="O20" s="301">
        <v>-12000</v>
      </c>
      <c r="Q20" s="301">
        <v>122</v>
      </c>
      <c r="R20">
        <v>78000</v>
      </c>
      <c r="S20">
        <v>-357414.25</v>
      </c>
      <c r="T20">
        <v>-1874082.52</v>
      </c>
      <c r="U20">
        <v>5546813.3099999996</v>
      </c>
      <c r="X20" s="301">
        <v>232838</v>
      </c>
      <c r="Z20" s="301">
        <v>24.68</v>
      </c>
      <c r="AB20" s="301">
        <v>491690</v>
      </c>
      <c r="AD20">
        <v>543545.25</v>
      </c>
      <c r="AG20">
        <v>92847.81</v>
      </c>
      <c r="AH20">
        <v>122007.24</v>
      </c>
      <c r="AK20">
        <v>6300</v>
      </c>
      <c r="AM20" s="76">
        <f t="shared" si="1"/>
        <v>421053.11</v>
      </c>
      <c r="AN20" s="31">
        <f t="shared" si="2"/>
        <v>-11878</v>
      </c>
      <c r="AO20" s="21">
        <f t="shared" si="3"/>
        <v>432931.11</v>
      </c>
      <c r="AP20" s="15">
        <f t="shared" si="4"/>
        <v>724552.67999999993</v>
      </c>
      <c r="AQ20" s="16">
        <f t="shared" si="5"/>
        <v>764700.3</v>
      </c>
      <c r="AR20" s="26">
        <f t="shared" si="6"/>
        <v>-40147.620000000112</v>
      </c>
    </row>
    <row r="21" spans="1:44" x14ac:dyDescent="0.25">
      <c r="A21" t="s">
        <v>524</v>
      </c>
      <c r="B21" t="s">
        <v>526</v>
      </c>
      <c r="C21" s="71">
        <v>4102</v>
      </c>
      <c r="D21" s="58" t="s">
        <v>1268</v>
      </c>
      <c r="E21" t="s">
        <v>3206</v>
      </c>
      <c r="F21" s="301">
        <v>367961.54</v>
      </c>
      <c r="G21" s="301">
        <v>0</v>
      </c>
      <c r="H21" s="301">
        <v>99053.48</v>
      </c>
      <c r="J21">
        <v>2317242.7999999998</v>
      </c>
      <c r="K21">
        <v>1956666.65</v>
      </c>
      <c r="N21" s="301">
        <v>2000</v>
      </c>
      <c r="O21" s="301">
        <v>8000</v>
      </c>
      <c r="Q21" s="301">
        <v>750</v>
      </c>
      <c r="T21">
        <v>3199009.64</v>
      </c>
      <c r="U21">
        <v>1606327.04</v>
      </c>
      <c r="X21" s="301">
        <v>407408.01</v>
      </c>
      <c r="Z21" s="301">
        <v>148.47</v>
      </c>
      <c r="AB21" s="301">
        <v>1002680</v>
      </c>
      <c r="AD21">
        <v>1028475</v>
      </c>
      <c r="AG21">
        <v>210936.59</v>
      </c>
      <c r="AH21">
        <v>175520.1</v>
      </c>
      <c r="AK21">
        <v>6000</v>
      </c>
      <c r="AM21" s="76">
        <f t="shared" si="1"/>
        <v>467015.01999999996</v>
      </c>
      <c r="AN21" s="31">
        <f t="shared" si="2"/>
        <v>10750</v>
      </c>
      <c r="AO21" s="21">
        <f t="shared" si="3"/>
        <v>456265.01999999996</v>
      </c>
      <c r="AP21" s="15">
        <f t="shared" si="4"/>
        <v>1410236.48</v>
      </c>
      <c r="AQ21" s="16">
        <f t="shared" si="5"/>
        <v>1420931.6900000002</v>
      </c>
      <c r="AR21" s="26">
        <f t="shared" si="6"/>
        <v>-10695.210000000196</v>
      </c>
    </row>
    <row r="22" spans="1:44" x14ac:dyDescent="0.25">
      <c r="A22" t="s">
        <v>524</v>
      </c>
      <c r="B22" t="s">
        <v>526</v>
      </c>
      <c r="C22" s="71">
        <v>3593</v>
      </c>
      <c r="D22" s="58" t="s">
        <v>1269</v>
      </c>
      <c r="E22" t="s">
        <v>3207</v>
      </c>
      <c r="F22" s="301">
        <v>898710.04</v>
      </c>
      <c r="G22" s="301">
        <v>0</v>
      </c>
      <c r="H22" s="301">
        <v>204653.38</v>
      </c>
      <c r="J22">
        <v>1587862.17</v>
      </c>
      <c r="K22">
        <v>553756.97</v>
      </c>
      <c r="O22" s="301">
        <v>6000</v>
      </c>
      <c r="T22">
        <v>1936258.6</v>
      </c>
      <c r="U22">
        <v>1373222.93</v>
      </c>
      <c r="X22" s="301">
        <v>233304.76</v>
      </c>
      <c r="Z22" s="301">
        <v>19.18</v>
      </c>
      <c r="AB22" s="301">
        <v>330520</v>
      </c>
      <c r="AD22">
        <v>456169</v>
      </c>
      <c r="AG22">
        <v>88565.91</v>
      </c>
      <c r="AH22">
        <v>73268</v>
      </c>
      <c r="AK22">
        <v>6000</v>
      </c>
      <c r="AM22" s="76">
        <f t="shared" si="1"/>
        <v>1103363.42</v>
      </c>
      <c r="AN22" s="31">
        <f t="shared" si="2"/>
        <v>6000</v>
      </c>
      <c r="AO22" s="21">
        <f t="shared" si="3"/>
        <v>1097363.42</v>
      </c>
      <c r="AP22" s="15">
        <f t="shared" si="4"/>
        <v>563843.93999999994</v>
      </c>
      <c r="AQ22" s="16">
        <f t="shared" si="5"/>
        <v>624002.91</v>
      </c>
      <c r="AR22" s="26">
        <f t="shared" si="6"/>
        <v>-60158.970000000088</v>
      </c>
    </row>
    <row r="23" spans="1:44" x14ac:dyDescent="0.25">
      <c r="A23" t="s">
        <v>524</v>
      </c>
      <c r="B23" t="s">
        <v>526</v>
      </c>
      <c r="C23" s="71">
        <v>2119</v>
      </c>
      <c r="D23" s="58" t="s">
        <v>1270</v>
      </c>
      <c r="E23" t="s">
        <v>3208</v>
      </c>
      <c r="F23" s="301">
        <v>211762.4</v>
      </c>
      <c r="G23" s="301">
        <v>0</v>
      </c>
      <c r="H23" s="301">
        <v>141890.21</v>
      </c>
      <c r="J23">
        <v>2204873.2400000002</v>
      </c>
      <c r="K23">
        <v>428692.22</v>
      </c>
      <c r="O23" s="301">
        <v>6000</v>
      </c>
      <c r="Q23" s="301">
        <v>0</v>
      </c>
      <c r="R23">
        <v>17400</v>
      </c>
      <c r="T23">
        <v>2668498.5499999998</v>
      </c>
      <c r="U23">
        <v>466379.49</v>
      </c>
      <c r="X23" s="301">
        <v>242182.26</v>
      </c>
      <c r="Z23" s="301">
        <v>16.54</v>
      </c>
      <c r="AB23" s="301">
        <v>424540</v>
      </c>
      <c r="AC23" s="301">
        <v>6000</v>
      </c>
      <c r="AD23">
        <v>418040</v>
      </c>
      <c r="AG23">
        <v>163143.91</v>
      </c>
      <c r="AH23">
        <v>93574.86</v>
      </c>
      <c r="AK23">
        <v>104000</v>
      </c>
      <c r="AM23" s="76">
        <f t="shared" si="1"/>
        <v>353652.61</v>
      </c>
      <c r="AN23" s="31">
        <f t="shared" si="2"/>
        <v>6000</v>
      </c>
      <c r="AO23" s="21">
        <f t="shared" si="3"/>
        <v>347652.61</v>
      </c>
      <c r="AP23" s="15">
        <f t="shared" si="4"/>
        <v>672738.8</v>
      </c>
      <c r="AQ23" s="16">
        <f t="shared" si="5"/>
        <v>784758.77</v>
      </c>
      <c r="AR23" s="26">
        <f t="shared" si="6"/>
        <v>-112019.96999999997</v>
      </c>
    </row>
    <row r="24" spans="1:44" x14ac:dyDescent="0.25">
      <c r="A24" t="s">
        <v>524</v>
      </c>
      <c r="B24" t="s">
        <v>526</v>
      </c>
      <c r="C24" s="71">
        <v>2646</v>
      </c>
      <c r="D24" s="58" t="s">
        <v>1271</v>
      </c>
      <c r="E24" t="s">
        <v>3209</v>
      </c>
      <c r="F24" s="301">
        <v>365774.92</v>
      </c>
      <c r="G24" s="301">
        <v>28542.6</v>
      </c>
      <c r="H24" s="301">
        <v>111155.34</v>
      </c>
      <c r="J24">
        <v>194905.74</v>
      </c>
      <c r="K24">
        <v>238304</v>
      </c>
      <c r="O24" s="301">
        <v>11000</v>
      </c>
      <c r="Q24" s="301">
        <v>0</v>
      </c>
      <c r="R24">
        <v>12200</v>
      </c>
      <c r="T24">
        <v>-862542.75</v>
      </c>
      <c r="U24">
        <v>1804328.64</v>
      </c>
      <c r="X24" s="301">
        <v>336521.65</v>
      </c>
      <c r="Z24" s="301">
        <v>7.89</v>
      </c>
      <c r="AB24" s="301">
        <v>174930</v>
      </c>
      <c r="AD24">
        <v>294917</v>
      </c>
      <c r="AG24">
        <v>146921.47</v>
      </c>
      <c r="AH24">
        <v>71384.36</v>
      </c>
      <c r="AK24">
        <v>6000</v>
      </c>
      <c r="AM24" s="76">
        <f t="shared" si="1"/>
        <v>505472.86</v>
      </c>
      <c r="AN24" s="31">
        <f t="shared" si="2"/>
        <v>11000</v>
      </c>
      <c r="AO24" s="21">
        <f t="shared" si="3"/>
        <v>494472.86</v>
      </c>
      <c r="AP24" s="15">
        <f t="shared" si="4"/>
        <v>511459.54000000004</v>
      </c>
      <c r="AQ24" s="16">
        <f t="shared" si="5"/>
        <v>519222.82999999996</v>
      </c>
      <c r="AR24" s="26">
        <f t="shared" si="6"/>
        <v>-7763.2899999999208</v>
      </c>
    </row>
    <row r="25" spans="1:44" x14ac:dyDescent="0.25">
      <c r="A25" t="s">
        <v>524</v>
      </c>
      <c r="B25" t="s">
        <v>526</v>
      </c>
      <c r="C25" s="71">
        <v>6232</v>
      </c>
      <c r="D25" s="58" t="s">
        <v>1272</v>
      </c>
      <c r="E25" t="s">
        <v>3210</v>
      </c>
      <c r="F25" s="301">
        <v>214039.75</v>
      </c>
      <c r="G25" s="301">
        <v>0</v>
      </c>
      <c r="H25" s="301">
        <v>283377.12</v>
      </c>
      <c r="J25">
        <v>344672.98</v>
      </c>
      <c r="K25">
        <v>240273.11</v>
      </c>
      <c r="N25" s="301">
        <v>4000</v>
      </c>
      <c r="O25" s="301">
        <v>6000</v>
      </c>
      <c r="Q25" s="301">
        <v>0</v>
      </c>
      <c r="R25">
        <v>0</v>
      </c>
      <c r="T25">
        <v>-636412.84</v>
      </c>
      <c r="U25">
        <v>1601555.91</v>
      </c>
      <c r="X25" s="301">
        <v>254112.85</v>
      </c>
      <c r="Y25" s="301">
        <v>88750</v>
      </c>
      <c r="Z25" s="301">
        <v>350.73</v>
      </c>
      <c r="AB25" s="301">
        <v>657900</v>
      </c>
      <c r="AD25">
        <v>687494</v>
      </c>
      <c r="AG25">
        <v>170699.13</v>
      </c>
      <c r="AH25">
        <v>21353.56</v>
      </c>
      <c r="AK25">
        <v>6000</v>
      </c>
      <c r="AM25" s="76">
        <f t="shared" si="1"/>
        <v>497416.87</v>
      </c>
      <c r="AN25" s="31">
        <f t="shared" si="2"/>
        <v>10000</v>
      </c>
      <c r="AO25" s="21">
        <f t="shared" si="3"/>
        <v>487416.87</v>
      </c>
      <c r="AP25" s="15">
        <f t="shared" si="4"/>
        <v>1001113.58</v>
      </c>
      <c r="AQ25" s="16">
        <f t="shared" si="5"/>
        <v>885546.69000000006</v>
      </c>
      <c r="AR25" s="26">
        <f t="shared" si="6"/>
        <v>115566.8899999999</v>
      </c>
    </row>
    <row r="26" spans="1:44" x14ac:dyDescent="0.25">
      <c r="A26" t="s">
        <v>524</v>
      </c>
      <c r="B26" t="s">
        <v>526</v>
      </c>
      <c r="C26" s="71">
        <v>5126</v>
      </c>
      <c r="D26" s="58" t="s">
        <v>1273</v>
      </c>
      <c r="E26" t="s">
        <v>3211</v>
      </c>
      <c r="F26" s="301">
        <v>327264.90000000002</v>
      </c>
      <c r="G26" s="301">
        <v>0</v>
      </c>
      <c r="H26" s="301">
        <v>213718.5</v>
      </c>
      <c r="J26">
        <v>39649.51</v>
      </c>
      <c r="K26">
        <v>346724.01</v>
      </c>
      <c r="N26" s="301">
        <v>103000</v>
      </c>
      <c r="O26" s="301">
        <v>8000</v>
      </c>
      <c r="P26" s="301">
        <v>161210</v>
      </c>
      <c r="Q26" s="301">
        <v>305.13</v>
      </c>
      <c r="R26">
        <v>12000</v>
      </c>
      <c r="T26">
        <v>-682558.82</v>
      </c>
      <c r="U26">
        <v>1188537.31</v>
      </c>
      <c r="X26" s="301">
        <v>282778.11</v>
      </c>
      <c r="Y26" s="301">
        <v>74000</v>
      </c>
      <c r="Z26" s="301">
        <v>272.89</v>
      </c>
      <c r="AB26" s="301">
        <v>446420</v>
      </c>
      <c r="AD26">
        <v>483351</v>
      </c>
      <c r="AG26">
        <v>140971.74</v>
      </c>
      <c r="AH26">
        <v>22596.959999999999</v>
      </c>
      <c r="AM26" s="76">
        <f t="shared" si="1"/>
        <v>540983.4</v>
      </c>
      <c r="AN26" s="31">
        <f t="shared" si="2"/>
        <v>272515.13</v>
      </c>
      <c r="AO26" s="21">
        <f t="shared" si="3"/>
        <v>268468.27</v>
      </c>
      <c r="AP26" s="15">
        <f t="shared" si="4"/>
        <v>803471</v>
      </c>
      <c r="AQ26" s="16">
        <f t="shared" si="5"/>
        <v>646919.69999999995</v>
      </c>
      <c r="AR26" s="26">
        <f t="shared" si="6"/>
        <v>156551.30000000005</v>
      </c>
    </row>
    <row r="27" spans="1:44" x14ac:dyDescent="0.25">
      <c r="A27" t="s">
        <v>524</v>
      </c>
      <c r="B27" t="s">
        <v>526</v>
      </c>
      <c r="C27" s="71">
        <v>2780</v>
      </c>
      <c r="D27" s="58" t="s">
        <v>1274</v>
      </c>
      <c r="E27" t="s">
        <v>3331</v>
      </c>
      <c r="F27" s="301">
        <v>240622.29</v>
      </c>
      <c r="G27" s="301">
        <v>0</v>
      </c>
      <c r="H27" s="301">
        <v>41610</v>
      </c>
      <c r="J27">
        <v>666749.47</v>
      </c>
      <c r="K27">
        <v>317720.88</v>
      </c>
      <c r="N27" s="301">
        <v>0</v>
      </c>
      <c r="O27" s="301">
        <v>0</v>
      </c>
      <c r="Q27" s="301">
        <v>-846</v>
      </c>
      <c r="T27">
        <v>-2121661.7000000002</v>
      </c>
      <c r="U27">
        <v>3378480.39</v>
      </c>
      <c r="X27" s="301">
        <v>199282</v>
      </c>
      <c r="Z27" s="301">
        <v>9.5</v>
      </c>
      <c r="AB27" s="301">
        <v>409360</v>
      </c>
      <c r="AD27">
        <v>428260</v>
      </c>
      <c r="AG27">
        <v>81910.61</v>
      </c>
      <c r="AH27">
        <v>47995.94</v>
      </c>
      <c r="AM27" s="76">
        <f t="shared" si="1"/>
        <v>282232.29000000004</v>
      </c>
      <c r="AN27" s="31">
        <f t="shared" si="2"/>
        <v>-846</v>
      </c>
      <c r="AO27" s="21">
        <f t="shared" si="3"/>
        <v>283078.29000000004</v>
      </c>
      <c r="AP27" s="15">
        <f t="shared" si="4"/>
        <v>608651.5</v>
      </c>
      <c r="AQ27" s="16">
        <f t="shared" si="5"/>
        <v>558166.55000000005</v>
      </c>
      <c r="AR27" s="26">
        <f t="shared" si="6"/>
        <v>50484.949999999953</v>
      </c>
    </row>
    <row r="28" spans="1:44" x14ac:dyDescent="0.25">
      <c r="A28" t="s">
        <v>524</v>
      </c>
      <c r="B28" t="s">
        <v>526</v>
      </c>
      <c r="C28" s="71">
        <v>2904</v>
      </c>
      <c r="D28" s="58" t="s">
        <v>1275</v>
      </c>
      <c r="E28" t="s">
        <v>3336</v>
      </c>
      <c r="F28" s="301">
        <v>305860.39</v>
      </c>
      <c r="G28" s="301">
        <v>0</v>
      </c>
      <c r="H28" s="301">
        <v>140764.34</v>
      </c>
      <c r="J28">
        <v>3217630.29</v>
      </c>
      <c r="K28">
        <v>402700.18</v>
      </c>
      <c r="O28" s="301">
        <v>12720</v>
      </c>
      <c r="Q28" s="301">
        <v>1516</v>
      </c>
      <c r="T28">
        <v>-520926.34</v>
      </c>
      <c r="U28">
        <v>4652638.84</v>
      </c>
      <c r="X28" s="301">
        <v>43478.58</v>
      </c>
      <c r="Z28" s="301">
        <v>519.42999999999995</v>
      </c>
      <c r="AB28" s="301">
        <v>235770</v>
      </c>
      <c r="AC28" s="301">
        <v>255972</v>
      </c>
      <c r="AD28">
        <v>332942</v>
      </c>
      <c r="AF28">
        <v>19000</v>
      </c>
      <c r="AG28">
        <v>134688.87</v>
      </c>
      <c r="AH28">
        <v>71902.44</v>
      </c>
      <c r="AK28">
        <v>6000</v>
      </c>
      <c r="AM28" s="76">
        <f t="shared" si="1"/>
        <v>446624.73</v>
      </c>
      <c r="AN28" s="31">
        <f t="shared" si="2"/>
        <v>14236</v>
      </c>
      <c r="AO28" s="21">
        <f t="shared" si="3"/>
        <v>432388.73</v>
      </c>
      <c r="AP28" s="15">
        <f t="shared" si="4"/>
        <v>535740.01</v>
      </c>
      <c r="AQ28" s="16">
        <f t="shared" si="5"/>
        <v>820505.31</v>
      </c>
      <c r="AR28" s="26">
        <f t="shared" si="6"/>
        <v>-284765.30000000005</v>
      </c>
    </row>
    <row r="29" spans="1:44" x14ac:dyDescent="0.25">
      <c r="A29" t="s">
        <v>529</v>
      </c>
      <c r="B29" t="s">
        <v>530</v>
      </c>
      <c r="C29" s="71">
        <v>3964</v>
      </c>
      <c r="D29" s="58" t="s">
        <v>1276</v>
      </c>
      <c r="E29" t="s">
        <v>3212</v>
      </c>
      <c r="F29" s="301">
        <v>622651.51</v>
      </c>
      <c r="G29" s="301">
        <v>0</v>
      </c>
      <c r="H29" s="301">
        <v>9599.83</v>
      </c>
      <c r="J29">
        <v>1985243.33</v>
      </c>
      <c r="K29">
        <v>224512.67</v>
      </c>
      <c r="Q29" s="301">
        <v>1042</v>
      </c>
      <c r="T29">
        <v>-1354880.5</v>
      </c>
      <c r="U29">
        <v>3908830.71</v>
      </c>
      <c r="X29" s="301">
        <v>221785.01</v>
      </c>
      <c r="Y29" s="301">
        <v>800000</v>
      </c>
      <c r="Z29" s="301">
        <v>11.66</v>
      </c>
      <c r="AB29" s="301">
        <v>601760</v>
      </c>
      <c r="AC29" s="301">
        <v>116652</v>
      </c>
      <c r="AD29">
        <v>689150</v>
      </c>
      <c r="AG29">
        <v>579348.69999999995</v>
      </c>
      <c r="AH29">
        <v>83304.84</v>
      </c>
      <c r="AK29">
        <v>1140</v>
      </c>
      <c r="AM29" s="76">
        <f t="shared" si="1"/>
        <v>632251.34</v>
      </c>
      <c r="AN29" s="31">
        <f t="shared" si="2"/>
        <v>1042</v>
      </c>
      <c r="AO29" s="21">
        <f t="shared" si="3"/>
        <v>631209.34</v>
      </c>
      <c r="AP29" s="15">
        <f t="shared" si="4"/>
        <v>1740208.67</v>
      </c>
      <c r="AQ29" s="16">
        <f t="shared" si="5"/>
        <v>1469595.54</v>
      </c>
      <c r="AR29" s="26">
        <f t="shared" si="6"/>
        <v>270613.12999999989</v>
      </c>
    </row>
    <row r="30" spans="1:44" x14ac:dyDescent="0.25">
      <c r="A30" t="s">
        <v>529</v>
      </c>
      <c r="B30" t="s">
        <v>530</v>
      </c>
      <c r="C30" s="71">
        <v>5112</v>
      </c>
      <c r="D30" s="58" t="s">
        <v>1277</v>
      </c>
      <c r="E30" t="s">
        <v>3213</v>
      </c>
      <c r="F30" s="301">
        <v>398175.54</v>
      </c>
      <c r="G30" s="301">
        <v>0</v>
      </c>
      <c r="H30" s="301">
        <v>199549.4</v>
      </c>
      <c r="J30">
        <v>729768</v>
      </c>
      <c r="K30">
        <v>516333</v>
      </c>
      <c r="Q30" s="301">
        <v>-2564.71</v>
      </c>
      <c r="T30">
        <v>-2394041.27</v>
      </c>
      <c r="U30">
        <v>4779390.07</v>
      </c>
      <c r="W30" s="301">
        <v>117.13</v>
      </c>
      <c r="X30" s="301">
        <v>300525.15999999997</v>
      </c>
      <c r="AB30" s="301">
        <v>443340</v>
      </c>
      <c r="AC30" s="301">
        <v>15680</v>
      </c>
      <c r="AD30">
        <v>511965</v>
      </c>
      <c r="AG30">
        <v>700481.44</v>
      </c>
      <c r="AH30">
        <v>51824</v>
      </c>
      <c r="AM30" s="76">
        <f t="shared" si="1"/>
        <v>597724.93999999994</v>
      </c>
      <c r="AN30" s="31">
        <f t="shared" si="2"/>
        <v>-2564.71</v>
      </c>
      <c r="AO30" s="21">
        <f t="shared" si="3"/>
        <v>600289.64999999991</v>
      </c>
      <c r="AP30" s="15">
        <f t="shared" si="4"/>
        <v>759662.29</v>
      </c>
      <c r="AQ30" s="16">
        <f t="shared" si="5"/>
        <v>1279950.44</v>
      </c>
      <c r="AR30" s="26">
        <f t="shared" si="6"/>
        <v>-520288.14999999991</v>
      </c>
    </row>
    <row r="31" spans="1:44" x14ac:dyDescent="0.25">
      <c r="A31" t="s">
        <v>529</v>
      </c>
      <c r="B31" t="s">
        <v>530</v>
      </c>
      <c r="C31" s="71">
        <v>2863</v>
      </c>
      <c r="D31" s="58" t="s">
        <v>1278</v>
      </c>
      <c r="E31" t="s">
        <v>3214</v>
      </c>
      <c r="F31" s="301">
        <v>193810.27</v>
      </c>
      <c r="G31" s="301">
        <v>0</v>
      </c>
      <c r="H31" s="301">
        <v>18104.830000000002</v>
      </c>
      <c r="K31">
        <v>292200.26</v>
      </c>
      <c r="Q31" s="301">
        <v>435</v>
      </c>
      <c r="T31">
        <v>-1133119.0900000001</v>
      </c>
      <c r="U31">
        <v>1728640.99</v>
      </c>
      <c r="X31" s="301">
        <v>227403</v>
      </c>
      <c r="AB31" s="301">
        <v>492000</v>
      </c>
      <c r="AD31">
        <v>555701</v>
      </c>
      <c r="AG31">
        <v>139591.26</v>
      </c>
      <c r="AH31">
        <v>37352.28</v>
      </c>
      <c r="AM31" s="76">
        <f t="shared" si="1"/>
        <v>211915.09999999998</v>
      </c>
      <c r="AN31" s="31">
        <f t="shared" si="2"/>
        <v>435</v>
      </c>
      <c r="AO31" s="21">
        <f t="shared" si="3"/>
        <v>211480.09999999998</v>
      </c>
      <c r="AP31" s="15">
        <f t="shared" si="4"/>
        <v>719403</v>
      </c>
      <c r="AQ31" s="16">
        <f t="shared" si="5"/>
        <v>732644.54</v>
      </c>
      <c r="AR31" s="26">
        <f t="shared" si="6"/>
        <v>-13241.540000000037</v>
      </c>
    </row>
    <row r="32" spans="1:44" x14ac:dyDescent="0.25">
      <c r="A32" t="s">
        <v>529</v>
      </c>
      <c r="B32" t="s">
        <v>530</v>
      </c>
      <c r="C32" s="71">
        <v>3378</v>
      </c>
      <c r="D32" s="58" t="s">
        <v>1279</v>
      </c>
      <c r="E32" t="s">
        <v>3215</v>
      </c>
      <c r="F32" s="301">
        <v>124203.45</v>
      </c>
      <c r="G32" s="301">
        <v>0</v>
      </c>
      <c r="H32" s="301">
        <v>73902.62</v>
      </c>
      <c r="J32">
        <v>3221050.37</v>
      </c>
      <c r="K32">
        <v>183149.07</v>
      </c>
      <c r="O32" s="301">
        <v>-50000</v>
      </c>
      <c r="Q32" s="301">
        <v>174604</v>
      </c>
      <c r="T32">
        <v>1389856.8</v>
      </c>
      <c r="U32">
        <v>2399403.2599999998</v>
      </c>
      <c r="X32" s="301">
        <v>181175</v>
      </c>
      <c r="AD32">
        <v>54079</v>
      </c>
      <c r="AF32">
        <v>8624</v>
      </c>
      <c r="AG32">
        <v>263369.71000000002</v>
      </c>
      <c r="AH32">
        <v>58000.84</v>
      </c>
      <c r="AM32" s="76">
        <f t="shared" si="1"/>
        <v>198106.07</v>
      </c>
      <c r="AN32" s="31">
        <f t="shared" si="2"/>
        <v>124604</v>
      </c>
      <c r="AO32" s="21">
        <f t="shared" si="3"/>
        <v>73502.070000000007</v>
      </c>
      <c r="AP32" s="15">
        <f t="shared" si="4"/>
        <v>181175</v>
      </c>
      <c r="AQ32" s="16">
        <f t="shared" si="5"/>
        <v>384073.55000000005</v>
      </c>
      <c r="AR32" s="26">
        <f t="shared" si="6"/>
        <v>-202898.55000000005</v>
      </c>
    </row>
    <row r="33" spans="1:44" x14ac:dyDescent="0.25">
      <c r="A33" t="s">
        <v>529</v>
      </c>
      <c r="B33" t="s">
        <v>530</v>
      </c>
      <c r="C33" s="71">
        <v>3946</v>
      </c>
      <c r="D33" s="58" t="s">
        <v>1280</v>
      </c>
      <c r="E33" t="s">
        <v>3216</v>
      </c>
      <c r="F33" s="301">
        <v>290183.24</v>
      </c>
      <c r="G33" s="301">
        <v>0</v>
      </c>
      <c r="H33" s="301">
        <v>50613.86</v>
      </c>
      <c r="J33">
        <v>11136024.560000001</v>
      </c>
      <c r="K33">
        <v>3483265.99</v>
      </c>
      <c r="Q33" s="301">
        <v>-48.45</v>
      </c>
      <c r="T33">
        <v>12405553.73</v>
      </c>
      <c r="U33">
        <v>2787489.35</v>
      </c>
      <c r="X33" s="301">
        <v>313399.76</v>
      </c>
      <c r="AB33" s="301">
        <v>546600</v>
      </c>
      <c r="AC33" s="301">
        <v>49500</v>
      </c>
      <c r="AD33">
        <v>654720</v>
      </c>
      <c r="AG33">
        <v>237511.02</v>
      </c>
      <c r="AH33">
        <v>63025.72</v>
      </c>
      <c r="AI33">
        <v>40000</v>
      </c>
      <c r="AM33" s="76">
        <f t="shared" si="1"/>
        <v>340797.1</v>
      </c>
      <c r="AN33" s="31">
        <f t="shared" si="2"/>
        <v>-48.45</v>
      </c>
      <c r="AO33" s="21">
        <f t="shared" si="3"/>
        <v>340845.55</v>
      </c>
      <c r="AP33" s="15">
        <f t="shared" si="4"/>
        <v>909499.76</v>
      </c>
      <c r="AQ33" s="16">
        <f t="shared" si="5"/>
        <v>1044756.74</v>
      </c>
      <c r="AR33" s="26">
        <f t="shared" si="6"/>
        <v>-135256.97999999998</v>
      </c>
    </row>
    <row r="34" spans="1:44" x14ac:dyDescent="0.25">
      <c r="A34" t="s">
        <v>529</v>
      </c>
      <c r="B34" t="s">
        <v>530</v>
      </c>
      <c r="C34" s="71">
        <v>4332</v>
      </c>
      <c r="D34" s="58" t="s">
        <v>1281</v>
      </c>
      <c r="E34" t="s">
        <v>3217</v>
      </c>
      <c r="F34" s="301">
        <v>206442.94</v>
      </c>
      <c r="G34" s="301">
        <v>0</v>
      </c>
      <c r="H34" s="301">
        <v>67169.91</v>
      </c>
      <c r="J34">
        <v>745042.68</v>
      </c>
      <c r="K34">
        <v>354239.33</v>
      </c>
      <c r="Q34" s="301">
        <v>62779.77</v>
      </c>
      <c r="T34">
        <v>-594954.54</v>
      </c>
      <c r="U34">
        <v>2109112.34</v>
      </c>
      <c r="X34" s="301">
        <v>301730.64</v>
      </c>
      <c r="AC34" s="301">
        <v>45000</v>
      </c>
      <c r="AD34">
        <v>55830</v>
      </c>
      <c r="AG34">
        <v>258498.79</v>
      </c>
      <c r="AH34">
        <v>47154.559999999998</v>
      </c>
      <c r="AK34">
        <v>50000</v>
      </c>
      <c r="AM34" s="76">
        <f t="shared" si="1"/>
        <v>273612.84999999998</v>
      </c>
      <c r="AN34" s="31">
        <f t="shared" si="2"/>
        <v>62779.77</v>
      </c>
      <c r="AO34" s="21">
        <f t="shared" si="3"/>
        <v>210833.08</v>
      </c>
      <c r="AP34" s="15">
        <f t="shared" si="4"/>
        <v>346730.64</v>
      </c>
      <c r="AQ34" s="16">
        <f t="shared" si="5"/>
        <v>456483.35000000003</v>
      </c>
      <c r="AR34" s="26">
        <f t="shared" si="6"/>
        <v>-109752.71000000002</v>
      </c>
    </row>
    <row r="35" spans="1:44" x14ac:dyDescent="0.25">
      <c r="A35" t="s">
        <v>529</v>
      </c>
      <c r="B35" t="s">
        <v>530</v>
      </c>
      <c r="C35" s="71">
        <v>2103</v>
      </c>
      <c r="D35" s="58" t="s">
        <v>1282</v>
      </c>
      <c r="E35" t="s">
        <v>3218</v>
      </c>
      <c r="F35" s="301">
        <v>25800.83</v>
      </c>
      <c r="G35" s="301">
        <v>0</v>
      </c>
      <c r="H35" s="301">
        <v>70029.649999999994</v>
      </c>
      <c r="J35">
        <v>2005423.42</v>
      </c>
      <c r="K35">
        <v>240877.88</v>
      </c>
      <c r="Q35" s="301">
        <v>440</v>
      </c>
      <c r="S35">
        <v>-87503.82</v>
      </c>
      <c r="T35">
        <v>556738.74</v>
      </c>
      <c r="U35">
        <v>2003005.18</v>
      </c>
      <c r="X35" s="301">
        <v>218893.31</v>
      </c>
      <c r="Y35" s="301">
        <v>-28050</v>
      </c>
      <c r="AD35">
        <v>101859</v>
      </c>
      <c r="AF35">
        <v>3456</v>
      </c>
      <c r="AG35">
        <v>90845.23</v>
      </c>
      <c r="AH35">
        <v>33831.4</v>
      </c>
      <c r="AM35" s="76">
        <f t="shared" si="1"/>
        <v>95830.48</v>
      </c>
      <c r="AN35" s="31">
        <f t="shared" si="2"/>
        <v>440</v>
      </c>
      <c r="AO35" s="21">
        <f t="shared" si="3"/>
        <v>95390.48</v>
      </c>
      <c r="AP35" s="15">
        <f t="shared" si="4"/>
        <v>190843.31</v>
      </c>
      <c r="AQ35" s="16">
        <f t="shared" si="5"/>
        <v>229991.62999999998</v>
      </c>
      <c r="AR35" s="26">
        <f t="shared" si="6"/>
        <v>-39148.319999999978</v>
      </c>
    </row>
    <row r="36" spans="1:44" x14ac:dyDescent="0.25">
      <c r="A36" t="s">
        <v>529</v>
      </c>
      <c r="B36" t="s">
        <v>530</v>
      </c>
      <c r="C36" s="71">
        <v>2710</v>
      </c>
      <c r="D36" s="58" t="s">
        <v>1283</v>
      </c>
      <c r="E36" t="s">
        <v>3219</v>
      </c>
      <c r="F36" s="301">
        <v>540823.32999999996</v>
      </c>
      <c r="G36" s="301">
        <v>0</v>
      </c>
      <c r="H36" s="301">
        <v>212837.42</v>
      </c>
      <c r="J36">
        <v>1178401.29</v>
      </c>
      <c r="K36">
        <v>182741.32</v>
      </c>
      <c r="Q36" s="301">
        <v>512</v>
      </c>
      <c r="T36">
        <v>-290153.67</v>
      </c>
      <c r="U36">
        <v>2351026.71</v>
      </c>
      <c r="X36" s="301">
        <v>354124.09</v>
      </c>
      <c r="AD36">
        <v>86456</v>
      </c>
      <c r="AG36">
        <v>129914.93</v>
      </c>
      <c r="AH36">
        <v>22574.84</v>
      </c>
      <c r="AM36" s="76">
        <f t="shared" si="1"/>
        <v>753660.75</v>
      </c>
      <c r="AN36" s="31">
        <f t="shared" si="2"/>
        <v>512</v>
      </c>
      <c r="AO36" s="21">
        <f t="shared" si="3"/>
        <v>753148.75</v>
      </c>
      <c r="AP36" s="15">
        <f t="shared" si="4"/>
        <v>354124.09</v>
      </c>
      <c r="AQ36" s="16">
        <f t="shared" si="5"/>
        <v>238945.77</v>
      </c>
      <c r="AR36" s="26">
        <f t="shared" si="6"/>
        <v>115178.32000000004</v>
      </c>
    </row>
    <row r="37" spans="1:44" x14ac:dyDescent="0.25">
      <c r="A37" t="s">
        <v>529</v>
      </c>
      <c r="B37" t="s">
        <v>530</v>
      </c>
      <c r="C37" s="71">
        <v>2476</v>
      </c>
      <c r="D37" s="58" t="s">
        <v>1284</v>
      </c>
      <c r="E37" t="s">
        <v>3220</v>
      </c>
      <c r="F37" s="301">
        <v>90545.53</v>
      </c>
      <c r="G37" s="301">
        <v>0</v>
      </c>
      <c r="H37" s="301">
        <v>187355.53</v>
      </c>
      <c r="J37">
        <v>1531727.95</v>
      </c>
      <c r="K37">
        <v>-32710.85</v>
      </c>
      <c r="Q37" s="301">
        <v>41095.449999999997</v>
      </c>
      <c r="U37">
        <v>1764728.36</v>
      </c>
      <c r="X37" s="301">
        <v>35166.410000000003</v>
      </c>
      <c r="AB37" s="301">
        <v>214000</v>
      </c>
      <c r="AC37" s="301">
        <v>296480</v>
      </c>
      <c r="AD37">
        <v>275839.48</v>
      </c>
      <c r="AF37">
        <v>8192</v>
      </c>
      <c r="AG37">
        <v>79725.58</v>
      </c>
      <c r="AH37">
        <v>33239</v>
      </c>
      <c r="AM37" s="76">
        <f t="shared" si="1"/>
        <v>277901.06</v>
      </c>
      <c r="AN37" s="31">
        <f t="shared" si="2"/>
        <v>41095.449999999997</v>
      </c>
      <c r="AO37" s="21">
        <f t="shared" si="3"/>
        <v>236805.61</v>
      </c>
      <c r="AP37" s="15">
        <f t="shared" si="4"/>
        <v>545646.41</v>
      </c>
      <c r="AQ37" s="16">
        <f t="shared" si="5"/>
        <v>693476.05999999994</v>
      </c>
      <c r="AR37" s="26">
        <f t="shared" si="6"/>
        <v>-147829.64999999991</v>
      </c>
    </row>
    <row r="38" spans="1:44" x14ac:dyDescent="0.25">
      <c r="A38" t="s">
        <v>533</v>
      </c>
      <c r="B38" t="s">
        <v>534</v>
      </c>
      <c r="C38" s="71">
        <v>3590</v>
      </c>
      <c r="D38" s="58" t="s">
        <v>1285</v>
      </c>
      <c r="E38" t="s">
        <v>3221</v>
      </c>
      <c r="F38" s="301">
        <v>695648.21</v>
      </c>
      <c r="G38" s="301">
        <v>0</v>
      </c>
      <c r="H38" s="301">
        <v>116688.54</v>
      </c>
      <c r="J38">
        <v>3</v>
      </c>
      <c r="K38">
        <v>-124170.73</v>
      </c>
      <c r="Q38" s="301">
        <v>488</v>
      </c>
      <c r="T38">
        <v>-708023.7</v>
      </c>
      <c r="U38">
        <v>1153430.04</v>
      </c>
      <c r="X38" s="301">
        <v>347663.49</v>
      </c>
      <c r="AB38" s="301">
        <v>408520</v>
      </c>
      <c r="AC38" s="301">
        <v>57000</v>
      </c>
      <c r="AD38">
        <v>447470</v>
      </c>
      <c r="AG38">
        <v>71438.899999999994</v>
      </c>
      <c r="AH38">
        <v>7149.91</v>
      </c>
      <c r="AM38" s="76">
        <f t="shared" si="1"/>
        <v>812336.75</v>
      </c>
      <c r="AN38" s="31">
        <f t="shared" si="2"/>
        <v>488</v>
      </c>
      <c r="AO38" s="21">
        <f t="shared" si="3"/>
        <v>811848.75</v>
      </c>
      <c r="AP38" s="15">
        <f t="shared" si="4"/>
        <v>813183.49</v>
      </c>
      <c r="AQ38" s="16">
        <f t="shared" si="5"/>
        <v>583058.81000000006</v>
      </c>
      <c r="AR38" s="26">
        <f t="shared" si="6"/>
        <v>230124.67999999993</v>
      </c>
    </row>
    <row r="39" spans="1:44" x14ac:dyDescent="0.25">
      <c r="A39" t="s">
        <v>533</v>
      </c>
      <c r="B39" t="s">
        <v>534</v>
      </c>
      <c r="C39" s="71">
        <v>4275</v>
      </c>
      <c r="D39" s="58" t="s">
        <v>1286</v>
      </c>
      <c r="E39" t="s">
        <v>3222</v>
      </c>
      <c r="F39" s="301">
        <v>859466.6</v>
      </c>
      <c r="G39" s="301">
        <v>0</v>
      </c>
      <c r="H39" s="301">
        <v>467702.39</v>
      </c>
      <c r="J39">
        <v>-516419.89</v>
      </c>
      <c r="K39">
        <v>28367.119999999999</v>
      </c>
      <c r="O39" s="301">
        <v>0</v>
      </c>
      <c r="Q39" s="301">
        <v>615.17999999999995</v>
      </c>
      <c r="T39">
        <v>-2175883.5</v>
      </c>
      <c r="U39">
        <v>2737074.7</v>
      </c>
      <c r="X39" s="301">
        <v>427171.48</v>
      </c>
      <c r="Y39" s="301">
        <v>50000</v>
      </c>
      <c r="Z39" s="301">
        <v>106.93</v>
      </c>
      <c r="AB39" s="301">
        <v>418020</v>
      </c>
      <c r="AC39" s="301">
        <v>89300</v>
      </c>
      <c r="AD39">
        <v>460698</v>
      </c>
      <c r="AG39">
        <v>150296.59</v>
      </c>
      <c r="AH39">
        <v>30173.98</v>
      </c>
      <c r="AM39" s="76">
        <f t="shared" si="1"/>
        <v>1327168.99</v>
      </c>
      <c r="AN39" s="31">
        <f t="shared" si="2"/>
        <v>615.17999999999995</v>
      </c>
      <c r="AO39" s="21">
        <f t="shared" si="3"/>
        <v>1326553.81</v>
      </c>
      <c r="AP39" s="15">
        <f t="shared" si="4"/>
        <v>984598.40999999992</v>
      </c>
      <c r="AQ39" s="16">
        <f t="shared" si="5"/>
        <v>730468.57</v>
      </c>
      <c r="AR39" s="26">
        <f t="shared" si="6"/>
        <v>254129.83999999997</v>
      </c>
    </row>
    <row r="40" spans="1:44" x14ac:dyDescent="0.25">
      <c r="A40" t="s">
        <v>533</v>
      </c>
      <c r="B40" t="s">
        <v>534</v>
      </c>
      <c r="C40" s="71">
        <v>1050</v>
      </c>
      <c r="D40" s="58" t="s">
        <v>1287</v>
      </c>
      <c r="E40" t="s">
        <v>3223</v>
      </c>
      <c r="F40" s="301">
        <v>717370.58</v>
      </c>
      <c r="G40" s="301">
        <v>0</v>
      </c>
      <c r="H40" s="301">
        <v>144885.54</v>
      </c>
      <c r="J40">
        <v>20054.830000000002</v>
      </c>
      <c r="K40">
        <v>46838.99</v>
      </c>
      <c r="N40" s="301">
        <v>-6950</v>
      </c>
      <c r="O40" s="301">
        <v>4500</v>
      </c>
      <c r="Q40" s="301">
        <v>0</v>
      </c>
      <c r="T40">
        <v>-827398.53</v>
      </c>
      <c r="U40">
        <v>1656318.18</v>
      </c>
      <c r="X40" s="301">
        <v>281351.37</v>
      </c>
      <c r="Y40" s="301">
        <v>1500</v>
      </c>
      <c r="Z40" s="301">
        <v>6.7</v>
      </c>
      <c r="AB40" s="301">
        <v>438840</v>
      </c>
      <c r="AC40" s="301">
        <v>16800</v>
      </c>
      <c r="AD40">
        <v>502734</v>
      </c>
      <c r="AG40">
        <v>62087.62</v>
      </c>
      <c r="AH40">
        <v>31736.16</v>
      </c>
      <c r="AM40" s="76">
        <f t="shared" si="1"/>
        <v>862256.12</v>
      </c>
      <c r="AN40" s="31">
        <f t="shared" si="2"/>
        <v>-2450</v>
      </c>
      <c r="AO40" s="21">
        <f t="shared" si="3"/>
        <v>864706.12</v>
      </c>
      <c r="AP40" s="15">
        <f t="shared" si="4"/>
        <v>738498.07000000007</v>
      </c>
      <c r="AQ40" s="16">
        <f t="shared" si="5"/>
        <v>613357.78</v>
      </c>
      <c r="AR40" s="26">
        <f t="shared" si="6"/>
        <v>125140.29000000004</v>
      </c>
    </row>
    <row r="41" spans="1:44" x14ac:dyDescent="0.25">
      <c r="A41" t="s">
        <v>533</v>
      </c>
      <c r="B41" t="s">
        <v>534</v>
      </c>
      <c r="C41" s="71">
        <v>2081</v>
      </c>
      <c r="D41" s="58" t="s">
        <v>1288</v>
      </c>
      <c r="E41" t="s">
        <v>3224</v>
      </c>
      <c r="F41" s="301">
        <v>727334.3</v>
      </c>
      <c r="G41" s="301">
        <v>0</v>
      </c>
      <c r="H41" s="301">
        <v>62444.68</v>
      </c>
      <c r="J41">
        <v>70288.84</v>
      </c>
      <c r="K41">
        <v>-93203.29</v>
      </c>
      <c r="O41" s="301">
        <v>10000</v>
      </c>
      <c r="Q41" s="301">
        <v>1067.75</v>
      </c>
      <c r="T41">
        <v>-595892.31000000006</v>
      </c>
      <c r="U41">
        <v>1118559.83</v>
      </c>
      <c r="X41" s="301">
        <v>395886.59</v>
      </c>
      <c r="Z41" s="301">
        <v>17.41</v>
      </c>
      <c r="AB41" s="301">
        <v>360400</v>
      </c>
      <c r="AC41" s="301">
        <v>63600</v>
      </c>
      <c r="AD41">
        <v>523476</v>
      </c>
      <c r="AG41">
        <v>66059.320000000007</v>
      </c>
      <c r="AH41">
        <v>9079.42</v>
      </c>
      <c r="AM41" s="76">
        <f t="shared" si="1"/>
        <v>789778.9800000001</v>
      </c>
      <c r="AN41" s="31">
        <f t="shared" si="2"/>
        <v>11067.75</v>
      </c>
      <c r="AO41" s="21">
        <f t="shared" si="3"/>
        <v>778711.2300000001</v>
      </c>
      <c r="AP41" s="15">
        <f t="shared" si="4"/>
        <v>819904</v>
      </c>
      <c r="AQ41" s="16">
        <f t="shared" si="5"/>
        <v>662214.74000000011</v>
      </c>
      <c r="AR41" s="26">
        <f t="shared" si="6"/>
        <v>157689.25999999989</v>
      </c>
    </row>
    <row r="42" spans="1:44" x14ac:dyDescent="0.25">
      <c r="A42" t="s">
        <v>533</v>
      </c>
      <c r="B42" t="s">
        <v>534</v>
      </c>
      <c r="C42" s="71">
        <v>2563</v>
      </c>
      <c r="D42" s="58" t="s">
        <v>1289</v>
      </c>
      <c r="E42" t="s">
        <v>3225</v>
      </c>
      <c r="F42" s="301">
        <v>264181.59000000003</v>
      </c>
      <c r="G42" s="301">
        <v>0</v>
      </c>
      <c r="H42" s="301">
        <v>288858.84000000003</v>
      </c>
      <c r="J42">
        <v>-954228.48</v>
      </c>
      <c r="K42">
        <v>-171130.12</v>
      </c>
      <c r="O42" s="301">
        <v>10500</v>
      </c>
      <c r="Q42" s="301">
        <v>1311</v>
      </c>
      <c r="T42">
        <v>-2004661.96</v>
      </c>
      <c r="U42">
        <v>1381244.13</v>
      </c>
      <c r="X42" s="301">
        <v>353296.23</v>
      </c>
      <c r="Z42" s="301">
        <v>11.28</v>
      </c>
      <c r="AB42" s="301">
        <v>268320</v>
      </c>
      <c r="AC42" s="301">
        <v>52800</v>
      </c>
      <c r="AD42">
        <v>351360</v>
      </c>
      <c r="AG42">
        <v>173894.46</v>
      </c>
      <c r="AH42">
        <v>68174.39</v>
      </c>
      <c r="AM42" s="76">
        <f t="shared" si="1"/>
        <v>553040.43000000005</v>
      </c>
      <c r="AN42" s="31">
        <f t="shared" si="2"/>
        <v>11811</v>
      </c>
      <c r="AO42" s="21">
        <f t="shared" si="3"/>
        <v>541229.43000000005</v>
      </c>
      <c r="AP42" s="15">
        <f t="shared" si="4"/>
        <v>674427.51</v>
      </c>
      <c r="AQ42" s="16">
        <f t="shared" si="5"/>
        <v>646228.85</v>
      </c>
      <c r="AR42" s="26">
        <f t="shared" si="6"/>
        <v>28198.660000000033</v>
      </c>
    </row>
    <row r="43" spans="1:44" x14ac:dyDescent="0.25">
      <c r="A43" t="s">
        <v>533</v>
      </c>
      <c r="B43" t="s">
        <v>534</v>
      </c>
      <c r="C43" s="71">
        <v>2302</v>
      </c>
      <c r="D43" s="58" t="s">
        <v>1290</v>
      </c>
      <c r="E43" t="s">
        <v>3226</v>
      </c>
      <c r="F43" s="301">
        <v>398847.24</v>
      </c>
      <c r="G43" s="301">
        <v>0</v>
      </c>
      <c r="H43" s="301">
        <v>238175.88</v>
      </c>
      <c r="J43">
        <v>48068.73</v>
      </c>
      <c r="K43">
        <v>-164365.29999999999</v>
      </c>
      <c r="Q43" s="301">
        <v>1703.58</v>
      </c>
      <c r="T43">
        <v>-794614.62</v>
      </c>
      <c r="U43">
        <v>1240631.49</v>
      </c>
      <c r="X43" s="301">
        <v>303311.14</v>
      </c>
      <c r="Y43" s="301">
        <v>21.58</v>
      </c>
      <c r="Z43" s="301">
        <v>9.31</v>
      </c>
      <c r="AB43" s="301">
        <v>491800</v>
      </c>
      <c r="AC43" s="301">
        <v>71200</v>
      </c>
      <c r="AD43">
        <v>576015</v>
      </c>
      <c r="AF43">
        <v>30800</v>
      </c>
      <c r="AG43">
        <v>82075.95</v>
      </c>
      <c r="AH43">
        <v>12244.98</v>
      </c>
      <c r="AM43" s="76">
        <f t="shared" si="1"/>
        <v>637023.12</v>
      </c>
      <c r="AN43" s="31">
        <f t="shared" si="2"/>
        <v>1703.58</v>
      </c>
      <c r="AO43" s="21">
        <f t="shared" si="3"/>
        <v>635319.54</v>
      </c>
      <c r="AP43" s="15">
        <f t="shared" si="4"/>
        <v>866342.03</v>
      </c>
      <c r="AQ43" s="16">
        <f t="shared" si="5"/>
        <v>772335.92999999993</v>
      </c>
      <c r="AR43" s="26">
        <f t="shared" si="6"/>
        <v>94006.100000000093</v>
      </c>
    </row>
    <row r="44" spans="1:44" x14ac:dyDescent="0.25">
      <c r="A44" t="s">
        <v>533</v>
      </c>
      <c r="B44" t="s">
        <v>534</v>
      </c>
      <c r="C44" s="71">
        <v>2003</v>
      </c>
      <c r="D44" s="58" t="s">
        <v>1291</v>
      </c>
      <c r="E44" t="s">
        <v>3227</v>
      </c>
      <c r="F44" s="301">
        <v>789343.33</v>
      </c>
      <c r="G44" s="301">
        <v>0</v>
      </c>
      <c r="H44" s="301">
        <v>216679.23</v>
      </c>
      <c r="J44">
        <v>21512.52</v>
      </c>
      <c r="K44">
        <v>-30503.19</v>
      </c>
      <c r="O44" s="301">
        <v>1500</v>
      </c>
      <c r="Q44" s="301">
        <v>928</v>
      </c>
      <c r="T44">
        <v>-1936782.22</v>
      </c>
      <c r="U44">
        <v>2770050.54</v>
      </c>
      <c r="X44" s="301">
        <v>289053.78000000003</v>
      </c>
      <c r="Z44" s="301">
        <v>759.8</v>
      </c>
      <c r="AD44">
        <v>41534</v>
      </c>
      <c r="AG44">
        <v>69540.990000000005</v>
      </c>
      <c r="AH44">
        <v>24028.02</v>
      </c>
      <c r="AM44" s="76">
        <f t="shared" si="1"/>
        <v>1006022.5599999999</v>
      </c>
      <c r="AN44" s="31">
        <f t="shared" si="2"/>
        <v>2428</v>
      </c>
      <c r="AO44" s="21">
        <f t="shared" si="3"/>
        <v>1003594.5599999999</v>
      </c>
      <c r="AP44" s="15">
        <f t="shared" si="4"/>
        <v>289813.58</v>
      </c>
      <c r="AQ44" s="16">
        <f t="shared" si="5"/>
        <v>135103.01</v>
      </c>
      <c r="AR44" s="26">
        <f t="shared" si="6"/>
        <v>154710.57</v>
      </c>
    </row>
    <row r="45" spans="1:44" x14ac:dyDescent="0.25">
      <c r="A45" t="s">
        <v>533</v>
      </c>
      <c r="B45" t="s">
        <v>534</v>
      </c>
      <c r="C45" s="71">
        <v>2921</v>
      </c>
      <c r="D45" s="58" t="s">
        <v>1292</v>
      </c>
      <c r="E45" t="s">
        <v>3228</v>
      </c>
      <c r="F45" s="301">
        <v>1345298.18</v>
      </c>
      <c r="G45" s="301">
        <v>0</v>
      </c>
      <c r="H45" s="301">
        <v>67797.55</v>
      </c>
      <c r="J45">
        <v>38097.31</v>
      </c>
      <c r="K45">
        <v>124797.58</v>
      </c>
      <c r="Q45" s="301">
        <v>1513.86</v>
      </c>
      <c r="T45">
        <v>-1152843.69</v>
      </c>
      <c r="U45">
        <v>2356118.79</v>
      </c>
      <c r="X45" s="301">
        <v>373670.15</v>
      </c>
      <c r="Y45" s="301">
        <v>413000</v>
      </c>
      <c r="Z45" s="301">
        <v>31.81</v>
      </c>
      <c r="AB45" s="301">
        <v>367690</v>
      </c>
      <c r="AC45" s="301">
        <v>49535</v>
      </c>
      <c r="AD45">
        <v>476346</v>
      </c>
      <c r="AG45">
        <v>277201.87</v>
      </c>
      <c r="AH45">
        <v>14487.43</v>
      </c>
      <c r="AM45" s="76">
        <f t="shared" si="1"/>
        <v>1413095.73</v>
      </c>
      <c r="AN45" s="31">
        <f t="shared" si="2"/>
        <v>1513.86</v>
      </c>
      <c r="AO45" s="21">
        <f t="shared" si="3"/>
        <v>1411581.8699999999</v>
      </c>
      <c r="AP45" s="15">
        <f t="shared" si="4"/>
        <v>1203926.96</v>
      </c>
      <c r="AQ45" s="16">
        <f t="shared" si="5"/>
        <v>817570.3</v>
      </c>
      <c r="AR45" s="26">
        <f t="shared" si="6"/>
        <v>386356.65999999992</v>
      </c>
    </row>
    <row r="46" spans="1:44" x14ac:dyDescent="0.25">
      <c r="A46" t="s">
        <v>533</v>
      </c>
      <c r="B46" t="s">
        <v>534</v>
      </c>
      <c r="C46" s="71">
        <v>2021</v>
      </c>
      <c r="D46" s="58" t="s">
        <v>1293</v>
      </c>
      <c r="E46" t="s">
        <v>3229</v>
      </c>
      <c r="F46" s="301">
        <v>360351.59</v>
      </c>
      <c r="G46" s="301">
        <v>0</v>
      </c>
      <c r="H46" s="301">
        <v>119715.82</v>
      </c>
      <c r="J46">
        <v>8658.57</v>
      </c>
      <c r="K46">
        <v>152690.76999999999</v>
      </c>
      <c r="O46" s="301">
        <v>5500</v>
      </c>
      <c r="P46" s="301">
        <v>2759</v>
      </c>
      <c r="Q46" s="301">
        <v>1888.08</v>
      </c>
      <c r="T46">
        <v>-1493338.89</v>
      </c>
      <c r="U46">
        <v>1990390.15</v>
      </c>
      <c r="X46" s="301">
        <v>285319.78999999998</v>
      </c>
      <c r="AB46" s="301">
        <v>387660</v>
      </c>
      <c r="AC46" s="301">
        <v>97624</v>
      </c>
      <c r="AD46">
        <v>420472</v>
      </c>
      <c r="AG46">
        <v>181562.77</v>
      </c>
      <c r="AH46">
        <v>55640.61</v>
      </c>
      <c r="AK46">
        <v>7600</v>
      </c>
      <c r="AM46" s="76">
        <f t="shared" si="1"/>
        <v>480067.41000000003</v>
      </c>
      <c r="AN46" s="31">
        <f t="shared" si="2"/>
        <v>10147.08</v>
      </c>
      <c r="AO46" s="21">
        <f t="shared" si="3"/>
        <v>469920.33</v>
      </c>
      <c r="AP46" s="15">
        <f t="shared" si="4"/>
        <v>770603.79</v>
      </c>
      <c r="AQ46" s="16">
        <f t="shared" si="5"/>
        <v>762899.38</v>
      </c>
      <c r="AR46" s="26">
        <f t="shared" si="6"/>
        <v>7704.4100000000326</v>
      </c>
    </row>
    <row r="47" spans="1:44" x14ac:dyDescent="0.25">
      <c r="A47" t="s">
        <v>533</v>
      </c>
      <c r="B47" t="s">
        <v>534</v>
      </c>
      <c r="C47" s="71">
        <v>1750</v>
      </c>
      <c r="D47" s="58" t="s">
        <v>1294</v>
      </c>
      <c r="E47" t="s">
        <v>3230</v>
      </c>
      <c r="F47" s="301">
        <v>536786.52</v>
      </c>
      <c r="G47" s="301">
        <v>0</v>
      </c>
      <c r="H47" s="301">
        <v>147952.76</v>
      </c>
      <c r="J47">
        <v>275449.49</v>
      </c>
      <c r="K47">
        <v>-36835.53</v>
      </c>
      <c r="N47" s="301">
        <v>100000</v>
      </c>
      <c r="O47" s="301">
        <v>0</v>
      </c>
      <c r="Q47" s="301">
        <v>577.91</v>
      </c>
      <c r="T47">
        <v>196173.98</v>
      </c>
      <c r="U47">
        <v>498635.02</v>
      </c>
      <c r="X47" s="301">
        <v>291815.62</v>
      </c>
      <c r="Z47" s="301">
        <v>4.87</v>
      </c>
      <c r="AB47" s="301">
        <v>227600</v>
      </c>
      <c r="AC47" s="301">
        <v>58000</v>
      </c>
      <c r="AD47">
        <v>284537</v>
      </c>
      <c r="AG47">
        <v>112024.35</v>
      </c>
      <c r="AH47">
        <v>8942.81</v>
      </c>
      <c r="AM47" s="76">
        <f t="shared" si="1"/>
        <v>684739.28</v>
      </c>
      <c r="AN47" s="31">
        <f t="shared" si="2"/>
        <v>100577.91</v>
      </c>
      <c r="AO47" s="21">
        <f t="shared" si="3"/>
        <v>584161.37</v>
      </c>
      <c r="AP47" s="15">
        <f t="shared" si="4"/>
        <v>577420.49</v>
      </c>
      <c r="AQ47" s="16">
        <f t="shared" si="5"/>
        <v>463504.16</v>
      </c>
      <c r="AR47" s="26">
        <f t="shared" si="6"/>
        <v>113916.33000000002</v>
      </c>
    </row>
    <row r="48" spans="1:44" x14ac:dyDescent="0.25">
      <c r="A48" t="s">
        <v>533</v>
      </c>
      <c r="B48" t="s">
        <v>534</v>
      </c>
      <c r="C48" s="71">
        <v>1875</v>
      </c>
      <c r="D48" s="58" t="s">
        <v>1295</v>
      </c>
      <c r="E48" t="s">
        <v>3231</v>
      </c>
      <c r="F48" s="301">
        <v>202395.31</v>
      </c>
      <c r="G48" s="301">
        <v>0</v>
      </c>
      <c r="H48" s="301">
        <v>226103.55</v>
      </c>
      <c r="J48">
        <v>3</v>
      </c>
      <c r="K48">
        <v>-9593.43</v>
      </c>
      <c r="O48" s="301">
        <v>0</v>
      </c>
      <c r="Q48" s="301">
        <v>0</v>
      </c>
      <c r="T48">
        <v>-140366.39000000001</v>
      </c>
      <c r="U48">
        <v>452082.82</v>
      </c>
      <c r="X48" s="301">
        <v>294228.73</v>
      </c>
      <c r="Z48" s="301">
        <v>3.48</v>
      </c>
      <c r="AB48" s="301">
        <v>381360</v>
      </c>
      <c r="AC48" s="301">
        <v>96800</v>
      </c>
      <c r="AD48">
        <v>481542.43</v>
      </c>
      <c r="AG48">
        <v>109035.23</v>
      </c>
      <c r="AH48">
        <v>5922.55</v>
      </c>
      <c r="AM48" s="76">
        <f t="shared" si="1"/>
        <v>428498.86</v>
      </c>
      <c r="AN48" s="31">
        <f t="shared" si="2"/>
        <v>0</v>
      </c>
      <c r="AO48" s="21">
        <f t="shared" si="3"/>
        <v>428498.86</v>
      </c>
      <c r="AP48" s="15">
        <f t="shared" si="4"/>
        <v>772392.21</v>
      </c>
      <c r="AQ48" s="16">
        <f t="shared" si="5"/>
        <v>693300.21</v>
      </c>
      <c r="AR48" s="26">
        <f t="shared" si="6"/>
        <v>79092</v>
      </c>
    </row>
    <row r="49" spans="1:44" x14ac:dyDescent="0.25">
      <c r="A49" t="s">
        <v>533</v>
      </c>
      <c r="B49" t="s">
        <v>534</v>
      </c>
      <c r="C49" s="71">
        <v>2733</v>
      </c>
      <c r="D49" s="58" t="s">
        <v>1296</v>
      </c>
      <c r="E49" t="s">
        <v>3232</v>
      </c>
      <c r="F49" s="301">
        <v>711557.48</v>
      </c>
      <c r="G49" s="301">
        <v>0</v>
      </c>
      <c r="H49" s="301">
        <v>28581.09</v>
      </c>
      <c r="J49">
        <v>2457752.4900000002</v>
      </c>
      <c r="K49">
        <v>100941.03</v>
      </c>
      <c r="O49" s="301">
        <v>5500</v>
      </c>
      <c r="Q49" s="301">
        <v>0</v>
      </c>
      <c r="T49">
        <v>-2288766.7599999998</v>
      </c>
      <c r="U49">
        <v>5378772.1500000004</v>
      </c>
      <c r="X49" s="301">
        <v>316110.03999999998</v>
      </c>
      <c r="Z49" s="301">
        <v>20.74</v>
      </c>
      <c r="AB49" s="301">
        <v>390790</v>
      </c>
      <c r="AC49" s="301">
        <v>110400</v>
      </c>
      <c r="AD49">
        <v>431757</v>
      </c>
      <c r="AG49">
        <v>90676.96</v>
      </c>
      <c r="AH49">
        <v>20610.12</v>
      </c>
      <c r="AK49">
        <v>13900</v>
      </c>
      <c r="AM49" s="76">
        <f t="shared" si="1"/>
        <v>740138.57</v>
      </c>
      <c r="AN49" s="31">
        <f t="shared" si="2"/>
        <v>5500</v>
      </c>
      <c r="AO49" s="21">
        <f t="shared" si="3"/>
        <v>734638.57</v>
      </c>
      <c r="AP49" s="15">
        <f t="shared" si="4"/>
        <v>817320.78</v>
      </c>
      <c r="AQ49" s="16">
        <f t="shared" si="5"/>
        <v>667344.07999999996</v>
      </c>
      <c r="AR49" s="26">
        <f t="shared" si="6"/>
        <v>149976.70000000007</v>
      </c>
    </row>
    <row r="50" spans="1:44" x14ac:dyDescent="0.25">
      <c r="A50" t="s">
        <v>533</v>
      </c>
      <c r="B50" t="s">
        <v>534</v>
      </c>
      <c r="C50" s="71">
        <v>2730</v>
      </c>
      <c r="D50" s="58" t="s">
        <v>1297</v>
      </c>
      <c r="E50" t="s">
        <v>3233</v>
      </c>
      <c r="F50" s="301">
        <v>311989.15999999997</v>
      </c>
      <c r="G50" s="301">
        <v>0</v>
      </c>
      <c r="H50" s="301">
        <v>440807.51</v>
      </c>
      <c r="J50">
        <v>-236546.3</v>
      </c>
      <c r="K50">
        <v>-464593.01</v>
      </c>
      <c r="O50" s="301">
        <v>0</v>
      </c>
      <c r="Q50" s="301">
        <v>0</v>
      </c>
      <c r="R50">
        <v>4586</v>
      </c>
      <c r="T50">
        <v>-1812611.88</v>
      </c>
      <c r="U50">
        <v>1780248.13</v>
      </c>
      <c r="X50" s="301">
        <v>309239.2</v>
      </c>
      <c r="AB50" s="301">
        <v>485950</v>
      </c>
      <c r="AC50" s="301">
        <v>72600</v>
      </c>
      <c r="AD50">
        <v>567640</v>
      </c>
      <c r="AG50">
        <v>78643.460000000006</v>
      </c>
      <c r="AH50">
        <v>52580.63</v>
      </c>
      <c r="AM50" s="76">
        <f t="shared" si="1"/>
        <v>752796.66999999993</v>
      </c>
      <c r="AN50" s="31">
        <f t="shared" si="2"/>
        <v>0</v>
      </c>
      <c r="AO50" s="21">
        <f t="shared" si="3"/>
        <v>752796.66999999993</v>
      </c>
      <c r="AP50" s="15">
        <f t="shared" si="4"/>
        <v>867789.2</v>
      </c>
      <c r="AQ50" s="16">
        <f t="shared" si="5"/>
        <v>771464.09</v>
      </c>
      <c r="AR50" s="26">
        <f t="shared" si="6"/>
        <v>96325.109999999986</v>
      </c>
    </row>
    <row r="51" spans="1:44" x14ac:dyDescent="0.25">
      <c r="A51" t="s">
        <v>533</v>
      </c>
      <c r="B51" t="s">
        <v>534</v>
      </c>
      <c r="C51" s="71">
        <v>2627</v>
      </c>
      <c r="D51" s="58" t="s">
        <v>1298</v>
      </c>
      <c r="E51" t="s">
        <v>3234</v>
      </c>
      <c r="F51" s="301">
        <v>789856.74</v>
      </c>
      <c r="G51" s="301">
        <v>214271.86</v>
      </c>
      <c r="H51" s="301">
        <v>23921.45</v>
      </c>
      <c r="J51">
        <v>846726.72</v>
      </c>
      <c r="K51">
        <v>296847.14</v>
      </c>
      <c r="P51" s="301">
        <v>57130</v>
      </c>
      <c r="Q51" s="301">
        <v>1790.6</v>
      </c>
      <c r="R51">
        <v>28800</v>
      </c>
      <c r="T51">
        <v>-860740.51</v>
      </c>
      <c r="U51">
        <v>2690789.95</v>
      </c>
      <c r="X51" s="301">
        <v>438659.83</v>
      </c>
      <c r="AB51" s="301">
        <v>420160</v>
      </c>
      <c r="AC51" s="301">
        <v>6600</v>
      </c>
      <c r="AD51">
        <v>469834</v>
      </c>
      <c r="AG51">
        <v>102351.96</v>
      </c>
      <c r="AH51">
        <v>180</v>
      </c>
      <c r="AM51" s="76">
        <f t="shared" si="1"/>
        <v>1028050.0499999999</v>
      </c>
      <c r="AN51" s="31">
        <f t="shared" si="2"/>
        <v>58920.6</v>
      </c>
      <c r="AO51" s="21">
        <f t="shared" si="3"/>
        <v>969129.45</v>
      </c>
      <c r="AP51" s="15">
        <f t="shared" si="4"/>
        <v>865419.83000000007</v>
      </c>
      <c r="AQ51" s="16">
        <f t="shared" si="5"/>
        <v>578965.96</v>
      </c>
      <c r="AR51" s="26">
        <f t="shared" si="6"/>
        <v>286453.87000000011</v>
      </c>
    </row>
    <row r="52" spans="1:44" x14ac:dyDescent="0.25">
      <c r="A52" t="s">
        <v>533</v>
      </c>
      <c r="B52" t="s">
        <v>534</v>
      </c>
      <c r="C52" s="71">
        <v>1841</v>
      </c>
      <c r="D52" s="58" t="s">
        <v>1299</v>
      </c>
      <c r="E52" t="s">
        <v>3235</v>
      </c>
      <c r="F52" s="301">
        <v>963955.27</v>
      </c>
      <c r="G52" s="301">
        <v>10000</v>
      </c>
      <c r="H52" s="301">
        <v>154807.70000000001</v>
      </c>
      <c r="J52">
        <v>329460.74</v>
      </c>
      <c r="K52">
        <v>-61539.76</v>
      </c>
      <c r="Q52" s="301">
        <v>3626</v>
      </c>
      <c r="T52">
        <v>-780871.02</v>
      </c>
      <c r="U52">
        <v>2057308.95</v>
      </c>
      <c r="X52" s="301">
        <v>321260.12</v>
      </c>
      <c r="AB52" s="301">
        <v>340000</v>
      </c>
      <c r="AC52" s="301">
        <v>31650</v>
      </c>
      <c r="AD52">
        <v>396510</v>
      </c>
      <c r="AG52">
        <v>92044.68</v>
      </c>
      <c r="AH52">
        <v>26935.42</v>
      </c>
      <c r="AM52" s="76">
        <f t="shared" si="1"/>
        <v>1128762.97</v>
      </c>
      <c r="AN52" s="31">
        <f t="shared" si="2"/>
        <v>3626</v>
      </c>
      <c r="AO52" s="21">
        <f t="shared" si="3"/>
        <v>1125136.97</v>
      </c>
      <c r="AP52" s="15">
        <f t="shared" si="4"/>
        <v>692910.12</v>
      </c>
      <c r="AQ52" s="16">
        <f t="shared" si="5"/>
        <v>547140.1</v>
      </c>
      <c r="AR52" s="26">
        <f t="shared" si="6"/>
        <v>145770.02000000002</v>
      </c>
    </row>
    <row r="53" spans="1:44" x14ac:dyDescent="0.25">
      <c r="A53" t="s">
        <v>533</v>
      </c>
      <c r="B53" t="s">
        <v>534</v>
      </c>
      <c r="C53" s="71">
        <v>2414</v>
      </c>
      <c r="D53" s="58" t="s">
        <v>1300</v>
      </c>
      <c r="E53" t="s">
        <v>3236</v>
      </c>
      <c r="F53" s="301">
        <v>482744.57</v>
      </c>
      <c r="G53" s="301">
        <v>0</v>
      </c>
      <c r="H53" s="301">
        <v>74585.31</v>
      </c>
      <c r="J53">
        <v>109202.51</v>
      </c>
      <c r="K53">
        <v>101270.99</v>
      </c>
      <c r="Q53" s="301">
        <v>0</v>
      </c>
      <c r="T53">
        <v>-1505596.72</v>
      </c>
      <c r="U53">
        <v>1988049.06</v>
      </c>
      <c r="X53" s="301">
        <v>446144.59</v>
      </c>
      <c r="Z53" s="301">
        <v>7.87</v>
      </c>
      <c r="AC53" s="301">
        <v>112000</v>
      </c>
      <c r="AD53">
        <v>76106</v>
      </c>
      <c r="AG53">
        <v>108024.78</v>
      </c>
      <c r="AH53">
        <v>15870.64</v>
      </c>
      <c r="AM53" s="76">
        <f t="shared" si="1"/>
        <v>557329.88</v>
      </c>
      <c r="AN53" s="31">
        <f t="shared" si="2"/>
        <v>0</v>
      </c>
      <c r="AO53" s="21">
        <f t="shared" si="3"/>
        <v>557329.88</v>
      </c>
      <c r="AP53" s="15">
        <f t="shared" si="4"/>
        <v>558152.46</v>
      </c>
      <c r="AQ53" s="16">
        <f t="shared" si="5"/>
        <v>312001.42000000004</v>
      </c>
      <c r="AR53" s="26">
        <f t="shared" si="6"/>
        <v>246151.03999999992</v>
      </c>
    </row>
    <row r="54" spans="1:44" x14ac:dyDescent="0.25">
      <c r="A54" t="s">
        <v>533</v>
      </c>
      <c r="B54" t="s">
        <v>534</v>
      </c>
      <c r="C54" s="71">
        <v>1799</v>
      </c>
      <c r="D54" s="58" t="s">
        <v>1301</v>
      </c>
      <c r="E54" t="s">
        <v>3237</v>
      </c>
      <c r="F54" s="301">
        <v>335009.49</v>
      </c>
      <c r="G54" s="301">
        <v>0</v>
      </c>
      <c r="H54" s="301">
        <v>269495.15999999997</v>
      </c>
      <c r="J54">
        <v>-1284.3800000000001</v>
      </c>
      <c r="K54">
        <v>85265.58</v>
      </c>
      <c r="O54" s="301">
        <v>5000</v>
      </c>
      <c r="Q54" s="301">
        <v>1469</v>
      </c>
      <c r="T54">
        <v>-1523081.84</v>
      </c>
      <c r="U54">
        <v>1911374.52</v>
      </c>
      <c r="X54" s="301">
        <v>353062.15</v>
      </c>
      <c r="Y54" s="301">
        <v>95000</v>
      </c>
      <c r="Z54" s="301">
        <v>61.8</v>
      </c>
      <c r="AB54" s="301">
        <v>460840</v>
      </c>
      <c r="AC54" s="301">
        <v>58400</v>
      </c>
      <c r="AD54">
        <v>544364</v>
      </c>
      <c r="AG54">
        <v>55196.26</v>
      </c>
      <c r="AH54">
        <v>7469.52</v>
      </c>
      <c r="AM54" s="76">
        <f t="shared" si="1"/>
        <v>604504.64999999991</v>
      </c>
      <c r="AN54" s="31">
        <f t="shared" si="2"/>
        <v>6469</v>
      </c>
      <c r="AO54" s="21">
        <f t="shared" si="3"/>
        <v>598035.64999999991</v>
      </c>
      <c r="AP54" s="15">
        <f t="shared" si="4"/>
        <v>967363.95</v>
      </c>
      <c r="AQ54" s="16">
        <f t="shared" si="5"/>
        <v>665429.78</v>
      </c>
      <c r="AR54" s="26">
        <f t="shared" si="6"/>
        <v>301934.16999999993</v>
      </c>
    </row>
    <row r="55" spans="1:44" x14ac:dyDescent="0.25">
      <c r="A55" t="s">
        <v>537</v>
      </c>
      <c r="B55" t="s">
        <v>538</v>
      </c>
      <c r="C55" s="71">
        <v>2442</v>
      </c>
      <c r="D55" s="58" t="s">
        <v>1302</v>
      </c>
      <c r="E55" t="s">
        <v>3238</v>
      </c>
      <c r="F55" s="301">
        <v>450885.35</v>
      </c>
      <c r="G55" s="301">
        <v>4774.47</v>
      </c>
      <c r="H55" s="301">
        <v>51278.06</v>
      </c>
      <c r="J55">
        <v>85700.05</v>
      </c>
      <c r="K55">
        <v>110741.47</v>
      </c>
      <c r="O55" s="301">
        <v>6000</v>
      </c>
      <c r="Q55" s="301">
        <v>475.02</v>
      </c>
      <c r="T55">
        <v>-1282342.1100000001</v>
      </c>
      <c r="U55">
        <v>1946410.43</v>
      </c>
      <c r="W55" s="301">
        <v>2.36</v>
      </c>
      <c r="X55" s="301">
        <v>316278.93</v>
      </c>
      <c r="AB55" s="301">
        <v>324667.2</v>
      </c>
      <c r="AC55" s="301">
        <v>6000</v>
      </c>
      <c r="AD55">
        <v>365063.2</v>
      </c>
      <c r="AG55">
        <v>168867.92</v>
      </c>
      <c r="AH55">
        <v>23464.28</v>
      </c>
      <c r="AM55" s="76">
        <f t="shared" si="1"/>
        <v>506937.87999999995</v>
      </c>
      <c r="AN55" s="31">
        <f t="shared" si="2"/>
        <v>6475.02</v>
      </c>
      <c r="AO55" s="21">
        <f t="shared" si="3"/>
        <v>500462.85999999993</v>
      </c>
      <c r="AP55" s="15">
        <f t="shared" si="4"/>
        <v>646948.49</v>
      </c>
      <c r="AQ55" s="16">
        <f t="shared" si="5"/>
        <v>563395.4</v>
      </c>
      <c r="AR55" s="26">
        <f t="shared" si="6"/>
        <v>83553.089999999967</v>
      </c>
    </row>
    <row r="56" spans="1:44" x14ac:dyDescent="0.25">
      <c r="A56" t="s">
        <v>537</v>
      </c>
      <c r="B56" t="s">
        <v>538</v>
      </c>
      <c r="C56" s="71">
        <v>1417</v>
      </c>
      <c r="D56" s="58" t="s">
        <v>1303</v>
      </c>
      <c r="E56" t="s">
        <v>3239</v>
      </c>
      <c r="F56" s="301">
        <v>195481.53</v>
      </c>
      <c r="G56" s="301">
        <v>17173</v>
      </c>
      <c r="H56" s="301">
        <v>83807.070000000007</v>
      </c>
      <c r="J56">
        <v>251675.2</v>
      </c>
      <c r="K56">
        <v>65781.990000000005</v>
      </c>
      <c r="O56" s="301">
        <v>5000</v>
      </c>
      <c r="Q56" s="301">
        <v>468.17</v>
      </c>
      <c r="T56">
        <v>-690005.77</v>
      </c>
      <c r="U56">
        <v>1372237.86</v>
      </c>
      <c r="X56" s="301">
        <v>149977.32999999999</v>
      </c>
      <c r="AB56" s="301">
        <v>208803</v>
      </c>
      <c r="AC56" s="301">
        <v>3000</v>
      </c>
      <c r="AD56">
        <v>211803</v>
      </c>
      <c r="AE56">
        <v>3600</v>
      </c>
      <c r="AG56">
        <v>101511.23</v>
      </c>
      <c r="AH56">
        <v>50584.56</v>
      </c>
      <c r="AM56" s="76">
        <f t="shared" si="1"/>
        <v>296461.59999999998</v>
      </c>
      <c r="AN56" s="31">
        <f t="shared" si="2"/>
        <v>5468.17</v>
      </c>
      <c r="AO56" s="21">
        <f t="shared" si="3"/>
        <v>290993.43</v>
      </c>
      <c r="AP56" s="15">
        <f t="shared" si="4"/>
        <v>361780.32999999996</v>
      </c>
      <c r="AQ56" s="16">
        <f t="shared" si="5"/>
        <v>370498.79</v>
      </c>
      <c r="AR56" s="26">
        <f t="shared" si="6"/>
        <v>-8718.460000000021</v>
      </c>
    </row>
    <row r="57" spans="1:44" x14ac:dyDescent="0.25">
      <c r="A57" t="s">
        <v>537</v>
      </c>
      <c r="B57" t="s">
        <v>538</v>
      </c>
      <c r="C57" s="71">
        <v>1301</v>
      </c>
      <c r="D57" s="58" t="s">
        <v>1304</v>
      </c>
      <c r="E57" t="s">
        <v>3240</v>
      </c>
      <c r="F57" s="301">
        <v>113761.78</v>
      </c>
      <c r="G57" s="301">
        <v>0</v>
      </c>
      <c r="H57" s="301">
        <v>104406.97</v>
      </c>
      <c r="J57">
        <v>16635.59</v>
      </c>
      <c r="K57">
        <v>70185.41</v>
      </c>
      <c r="N57" s="301">
        <v>3000</v>
      </c>
      <c r="O57" s="301">
        <v>5500</v>
      </c>
      <c r="Q57" s="301">
        <v>56.08</v>
      </c>
      <c r="T57">
        <v>-706436.72</v>
      </c>
      <c r="U57">
        <v>1028783.07</v>
      </c>
      <c r="W57" s="301">
        <v>2.76</v>
      </c>
      <c r="X57" s="301">
        <v>196756.56</v>
      </c>
      <c r="Z57" s="301">
        <v>12.69</v>
      </c>
      <c r="AB57" s="301">
        <v>214864</v>
      </c>
      <c r="AC57" s="301">
        <v>4500</v>
      </c>
      <c r="AD57">
        <v>253450.14</v>
      </c>
      <c r="AE57">
        <v>5440</v>
      </c>
      <c r="AF57">
        <v>3016</v>
      </c>
      <c r="AG57">
        <v>113916.84</v>
      </c>
      <c r="AH57">
        <v>15535.71</v>
      </c>
      <c r="AM57" s="76">
        <f t="shared" si="1"/>
        <v>218168.75</v>
      </c>
      <c r="AN57" s="31">
        <f t="shared" si="2"/>
        <v>8556.08</v>
      </c>
      <c r="AO57" s="21">
        <f t="shared" si="3"/>
        <v>209612.67</v>
      </c>
      <c r="AP57" s="15">
        <f t="shared" si="4"/>
        <v>416136.01</v>
      </c>
      <c r="AQ57" s="16">
        <f t="shared" si="5"/>
        <v>395858.69</v>
      </c>
      <c r="AR57" s="26">
        <f t="shared" si="6"/>
        <v>20277.320000000007</v>
      </c>
    </row>
    <row r="58" spans="1:44" x14ac:dyDescent="0.25">
      <c r="A58" t="s">
        <v>537</v>
      </c>
      <c r="B58" t="s">
        <v>538</v>
      </c>
      <c r="C58" s="71">
        <v>2427</v>
      </c>
      <c r="D58" s="58" t="s">
        <v>1305</v>
      </c>
      <c r="E58" t="s">
        <v>3241</v>
      </c>
      <c r="F58" s="301">
        <v>708837.89</v>
      </c>
      <c r="G58" s="301">
        <v>2790</v>
      </c>
      <c r="H58" s="301">
        <v>80569.36</v>
      </c>
      <c r="J58">
        <v>58029.43</v>
      </c>
      <c r="K58">
        <v>31984.09</v>
      </c>
      <c r="N58" s="301">
        <v>2000</v>
      </c>
      <c r="O58" s="301">
        <v>5500</v>
      </c>
      <c r="Q58" s="301">
        <v>620.22</v>
      </c>
      <c r="T58">
        <v>256244.3</v>
      </c>
      <c r="U58">
        <v>566631.65</v>
      </c>
      <c r="X58" s="301">
        <v>293192.34000000003</v>
      </c>
      <c r="AB58" s="301">
        <v>275422.5</v>
      </c>
      <c r="AD58">
        <v>308954.5</v>
      </c>
      <c r="AE58">
        <v>2160</v>
      </c>
      <c r="AG58">
        <v>145600.43</v>
      </c>
      <c r="AH58">
        <v>10487.2</v>
      </c>
      <c r="AM58" s="76">
        <f t="shared" si="1"/>
        <v>792197.25</v>
      </c>
      <c r="AN58" s="31">
        <f t="shared" si="2"/>
        <v>8120.22</v>
      </c>
      <c r="AO58" s="21">
        <f t="shared" si="3"/>
        <v>784077.03</v>
      </c>
      <c r="AP58" s="15">
        <f t="shared" si="4"/>
        <v>568614.84000000008</v>
      </c>
      <c r="AQ58" s="16">
        <f t="shared" si="5"/>
        <v>467202.13</v>
      </c>
      <c r="AR58" s="26">
        <f t="shared" si="6"/>
        <v>101412.71000000008</v>
      </c>
    </row>
    <row r="59" spans="1:44" x14ac:dyDescent="0.25">
      <c r="A59" t="s">
        <v>537</v>
      </c>
      <c r="B59" t="s">
        <v>538</v>
      </c>
      <c r="C59" s="71">
        <v>1385</v>
      </c>
      <c r="D59" s="58" t="s">
        <v>1306</v>
      </c>
      <c r="E59" t="s">
        <v>3242</v>
      </c>
      <c r="F59" s="301">
        <v>197712.04</v>
      </c>
      <c r="G59" s="301">
        <v>14836.8</v>
      </c>
      <c r="H59" s="301">
        <v>32982.17</v>
      </c>
      <c r="J59">
        <v>1077077.8899999999</v>
      </c>
      <c r="K59">
        <v>182302.47</v>
      </c>
      <c r="O59" s="301">
        <v>4500</v>
      </c>
      <c r="Q59" s="301">
        <v>593</v>
      </c>
      <c r="T59">
        <v>-259769.01</v>
      </c>
      <c r="U59">
        <v>1787234.17</v>
      </c>
      <c r="X59" s="301">
        <v>277588.93</v>
      </c>
      <c r="Z59" s="301">
        <v>6.25</v>
      </c>
      <c r="AB59" s="301">
        <v>306006</v>
      </c>
      <c r="AC59" s="301">
        <v>1500</v>
      </c>
      <c r="AD59">
        <v>343313</v>
      </c>
      <c r="AE59">
        <v>2040</v>
      </c>
      <c r="AG59">
        <v>146499.79</v>
      </c>
      <c r="AH59">
        <v>67375.179999999993</v>
      </c>
      <c r="AM59" s="76">
        <f t="shared" si="1"/>
        <v>245531.01</v>
      </c>
      <c r="AN59" s="31">
        <f t="shared" si="2"/>
        <v>5093</v>
      </c>
      <c r="AO59" s="21">
        <f t="shared" si="3"/>
        <v>240438.01</v>
      </c>
      <c r="AP59" s="15">
        <f t="shared" si="4"/>
        <v>585101.17999999993</v>
      </c>
      <c r="AQ59" s="16">
        <f t="shared" si="5"/>
        <v>560727.97</v>
      </c>
      <c r="AR59" s="26">
        <f t="shared" si="6"/>
        <v>24373.209999999963</v>
      </c>
    </row>
    <row r="60" spans="1:44" x14ac:dyDescent="0.25">
      <c r="A60" t="s">
        <v>537</v>
      </c>
      <c r="B60" t="s">
        <v>538</v>
      </c>
      <c r="C60" s="71">
        <v>2740</v>
      </c>
      <c r="D60" s="58" t="s">
        <v>1307</v>
      </c>
      <c r="E60" t="s">
        <v>3243</v>
      </c>
      <c r="F60" s="301">
        <v>15223.29</v>
      </c>
      <c r="G60" s="301">
        <v>3069</v>
      </c>
      <c r="H60" s="301">
        <v>69671.77</v>
      </c>
      <c r="J60">
        <v>1874587.07</v>
      </c>
      <c r="K60">
        <v>153806.74</v>
      </c>
      <c r="O60" s="301">
        <v>6000</v>
      </c>
      <c r="Q60" s="301">
        <v>190.73</v>
      </c>
      <c r="T60">
        <v>-1723284.37</v>
      </c>
      <c r="U60">
        <v>3909726.18</v>
      </c>
      <c r="X60" s="301">
        <v>260211.9</v>
      </c>
      <c r="Z60" s="301">
        <v>3.85</v>
      </c>
      <c r="AB60" s="301">
        <v>465108</v>
      </c>
      <c r="AC60" s="301">
        <v>6000</v>
      </c>
      <c r="AD60">
        <v>506354</v>
      </c>
      <c r="AG60">
        <v>194317.47</v>
      </c>
      <c r="AH60">
        <v>61391.95</v>
      </c>
      <c r="AM60" s="76">
        <f t="shared" si="1"/>
        <v>87964.06</v>
      </c>
      <c r="AN60" s="31">
        <f t="shared" si="2"/>
        <v>6190.73</v>
      </c>
      <c r="AO60" s="21">
        <f t="shared" si="3"/>
        <v>81773.33</v>
      </c>
      <c r="AP60" s="15">
        <f t="shared" si="4"/>
        <v>731323.75</v>
      </c>
      <c r="AQ60" s="16">
        <f t="shared" si="5"/>
        <v>768063.41999999993</v>
      </c>
      <c r="AR60" s="26">
        <f t="shared" si="6"/>
        <v>-36739.669999999925</v>
      </c>
    </row>
    <row r="61" spans="1:44" ht="15.75" customHeight="1" x14ac:dyDescent="0.25">
      <c r="A61" t="s">
        <v>537</v>
      </c>
      <c r="B61" t="s">
        <v>538</v>
      </c>
      <c r="C61" s="71">
        <v>4108</v>
      </c>
      <c r="D61" s="58" t="s">
        <v>1308</v>
      </c>
      <c r="E61" t="s">
        <v>3244</v>
      </c>
      <c r="F61" s="301">
        <v>355375.29</v>
      </c>
      <c r="G61" s="301">
        <v>0</v>
      </c>
      <c r="H61" s="301">
        <v>78378.45</v>
      </c>
      <c r="J61">
        <v>55792.19</v>
      </c>
      <c r="K61">
        <v>803564.52</v>
      </c>
      <c r="N61" s="301">
        <v>3000</v>
      </c>
      <c r="O61" s="301">
        <v>5700</v>
      </c>
      <c r="Q61" s="301">
        <v>437.22</v>
      </c>
      <c r="T61">
        <v>-1162658.96</v>
      </c>
      <c r="U61">
        <v>2469567.41</v>
      </c>
      <c r="X61" s="301">
        <v>230977.39</v>
      </c>
      <c r="AB61" s="301">
        <v>418332.92</v>
      </c>
      <c r="AC61" s="301">
        <v>1500</v>
      </c>
      <c r="AD61">
        <v>455594.08</v>
      </c>
      <c r="AE61">
        <v>960</v>
      </c>
      <c r="AG61">
        <v>117224.01</v>
      </c>
      <c r="AH61">
        <v>36237.440000000002</v>
      </c>
      <c r="AM61" s="76">
        <f t="shared" si="1"/>
        <v>433753.74</v>
      </c>
      <c r="AN61" s="31">
        <f t="shared" si="2"/>
        <v>9137.2199999999993</v>
      </c>
      <c r="AO61" s="21">
        <f t="shared" si="3"/>
        <v>424616.52</v>
      </c>
      <c r="AP61" s="15">
        <f t="shared" si="4"/>
        <v>650810.31000000006</v>
      </c>
      <c r="AQ61" s="16">
        <f t="shared" si="5"/>
        <v>611515.53</v>
      </c>
      <c r="AR61" s="26">
        <f t="shared" si="6"/>
        <v>39294.780000000028</v>
      </c>
    </row>
    <row r="62" spans="1:44" x14ac:dyDescent="0.25">
      <c r="A62" t="s">
        <v>537</v>
      </c>
      <c r="B62" t="s">
        <v>538</v>
      </c>
      <c r="C62" s="71">
        <v>2522</v>
      </c>
      <c r="D62" s="58" t="s">
        <v>1309</v>
      </c>
      <c r="E62" t="s">
        <v>3329</v>
      </c>
      <c r="F62" s="301">
        <v>230852.2</v>
      </c>
      <c r="G62" s="301">
        <v>0</v>
      </c>
      <c r="H62" s="301">
        <v>76242.399999999994</v>
      </c>
      <c r="J62">
        <v>316892.34000000003</v>
      </c>
      <c r="K62">
        <v>138554.9</v>
      </c>
      <c r="N62" s="301">
        <v>3000</v>
      </c>
      <c r="O62" s="301">
        <v>5500</v>
      </c>
      <c r="Q62" s="301">
        <v>939.19</v>
      </c>
      <c r="T62">
        <v>-1271975.49</v>
      </c>
      <c r="U62">
        <v>2114448.44</v>
      </c>
      <c r="X62" s="301">
        <v>270884.47999999998</v>
      </c>
      <c r="AB62" s="301">
        <v>457737</v>
      </c>
      <c r="AC62" s="301">
        <v>6000</v>
      </c>
      <c r="AD62">
        <v>463737</v>
      </c>
      <c r="AG62">
        <v>260202.61</v>
      </c>
      <c r="AH62">
        <v>25502.17</v>
      </c>
      <c r="AM62" s="76">
        <f t="shared" si="1"/>
        <v>307094.59999999998</v>
      </c>
      <c r="AN62" s="31">
        <f t="shared" si="2"/>
        <v>9439.19</v>
      </c>
      <c r="AO62" s="21">
        <f t="shared" si="3"/>
        <v>297655.40999999997</v>
      </c>
      <c r="AP62" s="15">
        <f t="shared" si="4"/>
        <v>734621.48</v>
      </c>
      <c r="AQ62" s="16">
        <f t="shared" si="5"/>
        <v>755441.78</v>
      </c>
      <c r="AR62" s="26">
        <f t="shared" si="6"/>
        <v>-20820.300000000047</v>
      </c>
    </row>
    <row r="63" spans="1:44" x14ac:dyDescent="0.25">
      <c r="A63" t="s">
        <v>537</v>
      </c>
      <c r="B63" t="s">
        <v>538</v>
      </c>
      <c r="C63" s="71">
        <v>1433</v>
      </c>
      <c r="D63" s="58" t="s">
        <v>1310</v>
      </c>
      <c r="E63" t="s">
        <v>3332</v>
      </c>
      <c r="F63" s="301">
        <v>192689.94</v>
      </c>
      <c r="G63" s="301">
        <v>0</v>
      </c>
      <c r="H63" s="301">
        <v>50082.5</v>
      </c>
      <c r="J63">
        <v>1548695.15</v>
      </c>
      <c r="K63">
        <v>83004.98</v>
      </c>
      <c r="O63" s="301">
        <v>5500</v>
      </c>
      <c r="Q63" s="301">
        <v>702.52</v>
      </c>
      <c r="T63">
        <v>-898121.85</v>
      </c>
      <c r="U63">
        <v>2791483.6</v>
      </c>
      <c r="X63" s="301">
        <v>221511.15</v>
      </c>
      <c r="Z63" s="301">
        <v>8.9700000000000006</v>
      </c>
      <c r="AB63" s="301">
        <v>569499</v>
      </c>
      <c r="AC63" s="301">
        <v>57900</v>
      </c>
      <c r="AD63">
        <v>618117</v>
      </c>
      <c r="AE63">
        <v>1920</v>
      </c>
      <c r="AG63">
        <v>132379.22</v>
      </c>
      <c r="AH63">
        <v>54474.6</v>
      </c>
      <c r="AM63" s="76">
        <f t="shared" si="1"/>
        <v>242772.44</v>
      </c>
      <c r="AN63" s="31">
        <f t="shared" si="2"/>
        <v>6202.52</v>
      </c>
      <c r="AO63" s="21">
        <f t="shared" si="3"/>
        <v>236569.92</v>
      </c>
      <c r="AP63" s="15">
        <f t="shared" si="4"/>
        <v>848919.12</v>
      </c>
      <c r="AQ63" s="16">
        <f t="shared" si="5"/>
        <v>864790.82</v>
      </c>
      <c r="AR63" s="26">
        <f t="shared" si="6"/>
        <v>-15871.699999999953</v>
      </c>
    </row>
    <row r="64" spans="1:44" x14ac:dyDescent="0.25">
      <c r="A64" t="s">
        <v>541</v>
      </c>
      <c r="B64" t="s">
        <v>542</v>
      </c>
      <c r="C64" s="71">
        <v>4846</v>
      </c>
      <c r="D64" s="58" t="s">
        <v>1311</v>
      </c>
      <c r="E64" t="s">
        <v>3245</v>
      </c>
      <c r="F64" s="301">
        <v>947303.47</v>
      </c>
      <c r="G64" s="301">
        <v>0</v>
      </c>
      <c r="H64" s="301">
        <v>450050.38</v>
      </c>
      <c r="J64">
        <v>289980.99</v>
      </c>
      <c r="K64">
        <v>205623.16</v>
      </c>
      <c r="P64" s="301">
        <v>15825</v>
      </c>
      <c r="Q64" s="301">
        <v>542.5</v>
      </c>
      <c r="T64">
        <v>176257.1</v>
      </c>
      <c r="U64">
        <v>1683662.57</v>
      </c>
      <c r="X64" s="301">
        <v>70697.09</v>
      </c>
      <c r="Y64" s="301">
        <v>55600</v>
      </c>
      <c r="Z64" s="301">
        <v>84.69</v>
      </c>
      <c r="AB64" s="301">
        <v>825747.5</v>
      </c>
      <c r="AC64" s="301">
        <v>95001</v>
      </c>
      <c r="AD64">
        <v>869551.5</v>
      </c>
      <c r="AG64">
        <v>126339.22</v>
      </c>
      <c r="AH64">
        <v>44768.73</v>
      </c>
      <c r="AM64" s="76">
        <f t="shared" si="1"/>
        <v>1397353.85</v>
      </c>
      <c r="AN64" s="31">
        <f t="shared" si="2"/>
        <v>16367.5</v>
      </c>
      <c r="AO64" s="21">
        <f t="shared" si="3"/>
        <v>1380986.35</v>
      </c>
      <c r="AP64" s="15">
        <f t="shared" si="4"/>
        <v>1047130.28</v>
      </c>
      <c r="AQ64" s="16">
        <f t="shared" si="5"/>
        <v>1135660.45</v>
      </c>
      <c r="AR64" s="26">
        <f t="shared" si="6"/>
        <v>-88530.169999999925</v>
      </c>
    </row>
    <row r="65" spans="1:44" x14ac:dyDescent="0.25">
      <c r="A65" t="s">
        <v>541</v>
      </c>
      <c r="B65" t="s">
        <v>542</v>
      </c>
      <c r="C65" s="71">
        <v>2013</v>
      </c>
      <c r="D65" s="58" t="s">
        <v>1312</v>
      </c>
      <c r="E65" t="s">
        <v>3246</v>
      </c>
      <c r="F65" s="301">
        <v>678758.64</v>
      </c>
      <c r="G65" s="301">
        <v>0</v>
      </c>
      <c r="H65" s="301">
        <v>59218.46</v>
      </c>
      <c r="J65">
        <v>-37165.74</v>
      </c>
      <c r="K65">
        <v>304991.82</v>
      </c>
      <c r="P65" s="301">
        <v>74250</v>
      </c>
      <c r="Q65" s="301">
        <v>503</v>
      </c>
      <c r="S65">
        <v>-1786917.21</v>
      </c>
      <c r="T65">
        <v>1565047.72</v>
      </c>
      <c r="U65">
        <v>1188971.67</v>
      </c>
      <c r="X65" s="301">
        <v>185853.05</v>
      </c>
      <c r="AB65" s="301">
        <v>306230</v>
      </c>
      <c r="AC65" s="301">
        <v>66028.800000000003</v>
      </c>
      <c r="AD65">
        <v>353648.8</v>
      </c>
      <c r="AG65">
        <v>114679.33</v>
      </c>
      <c r="AH65">
        <v>69585.72</v>
      </c>
      <c r="AM65" s="76">
        <f t="shared" si="1"/>
        <v>737977.1</v>
      </c>
      <c r="AN65" s="31">
        <f t="shared" si="2"/>
        <v>74753</v>
      </c>
      <c r="AO65" s="21">
        <f t="shared" si="3"/>
        <v>663224.1</v>
      </c>
      <c r="AP65" s="15">
        <f t="shared" si="4"/>
        <v>558111.85</v>
      </c>
      <c r="AQ65" s="16">
        <f t="shared" si="5"/>
        <v>603942.64999999991</v>
      </c>
      <c r="AR65" s="26">
        <f t="shared" si="6"/>
        <v>-45830.79999999993</v>
      </c>
    </row>
    <row r="66" spans="1:44" x14ac:dyDescent="0.25">
      <c r="A66" t="s">
        <v>541</v>
      </c>
      <c r="B66" t="s">
        <v>542</v>
      </c>
      <c r="C66" s="71">
        <v>1672</v>
      </c>
      <c r="D66" s="58" t="s">
        <v>1313</v>
      </c>
      <c r="E66" t="s">
        <v>3247</v>
      </c>
      <c r="F66" s="301">
        <v>384096.39</v>
      </c>
      <c r="G66" s="301">
        <v>0</v>
      </c>
      <c r="H66" s="301">
        <v>69947.009999999995</v>
      </c>
      <c r="J66">
        <v>358803.42</v>
      </c>
      <c r="K66">
        <v>212142.48</v>
      </c>
      <c r="Q66" s="301">
        <v>522</v>
      </c>
      <c r="T66">
        <v>-920836.9</v>
      </c>
      <c r="U66">
        <v>2121250.9300000002</v>
      </c>
      <c r="X66" s="301">
        <v>107455.47</v>
      </c>
      <c r="Y66" s="301">
        <v>300</v>
      </c>
      <c r="AB66" s="301">
        <v>445110</v>
      </c>
      <c r="AC66" s="301">
        <v>14000</v>
      </c>
      <c r="AD66">
        <v>530297</v>
      </c>
      <c r="AG66">
        <v>88614.66</v>
      </c>
      <c r="AH66">
        <v>74849.63</v>
      </c>
      <c r="AM66" s="76">
        <f t="shared" si="1"/>
        <v>454043.4</v>
      </c>
      <c r="AN66" s="31">
        <f t="shared" si="2"/>
        <v>522</v>
      </c>
      <c r="AO66" s="21">
        <f t="shared" si="3"/>
        <v>453521.4</v>
      </c>
      <c r="AP66" s="15">
        <f t="shared" si="4"/>
        <v>566865.47</v>
      </c>
      <c r="AQ66" s="16">
        <f t="shared" si="5"/>
        <v>707761.29</v>
      </c>
      <c r="AR66" s="26">
        <f t="shared" si="6"/>
        <v>-140895.82000000007</v>
      </c>
    </row>
    <row r="67" spans="1:44" x14ac:dyDescent="0.25">
      <c r="A67" t="s">
        <v>541</v>
      </c>
      <c r="B67" t="s">
        <v>542</v>
      </c>
      <c r="C67" s="71">
        <v>4546</v>
      </c>
      <c r="D67" s="58" t="s">
        <v>1314</v>
      </c>
      <c r="E67" t="s">
        <v>3248</v>
      </c>
      <c r="F67" s="301">
        <v>558578.39</v>
      </c>
      <c r="G67" s="301">
        <v>55000</v>
      </c>
      <c r="H67" s="301">
        <v>257217.54</v>
      </c>
      <c r="J67">
        <v>8</v>
      </c>
      <c r="K67">
        <v>394683.86</v>
      </c>
      <c r="P67" s="301">
        <v>5800</v>
      </c>
      <c r="Q67" s="301">
        <v>38</v>
      </c>
      <c r="T67">
        <v>-217371.63</v>
      </c>
      <c r="U67">
        <v>1374864.38</v>
      </c>
      <c r="X67" s="301">
        <v>395666.43</v>
      </c>
      <c r="Y67" s="301">
        <v>142000</v>
      </c>
      <c r="Z67" s="301">
        <v>381.85</v>
      </c>
      <c r="AB67" s="301">
        <v>546523</v>
      </c>
      <c r="AD67">
        <v>646435.02</v>
      </c>
      <c r="AG67">
        <v>157843.35</v>
      </c>
      <c r="AH67">
        <v>58535.87</v>
      </c>
      <c r="AM67" s="76">
        <f t="shared" si="1"/>
        <v>870795.93</v>
      </c>
      <c r="AN67" s="31">
        <f t="shared" si="2"/>
        <v>5838</v>
      </c>
      <c r="AO67" s="21">
        <f t="shared" si="3"/>
        <v>864957.93</v>
      </c>
      <c r="AP67" s="15">
        <f t="shared" si="4"/>
        <v>1084571.2799999998</v>
      </c>
      <c r="AQ67" s="16">
        <f t="shared" si="5"/>
        <v>862814.24</v>
      </c>
      <c r="AR67" s="26">
        <f t="shared" si="6"/>
        <v>221757.0399999998</v>
      </c>
    </row>
    <row r="68" spans="1:44" x14ac:dyDescent="0.25">
      <c r="A68" t="s">
        <v>541</v>
      </c>
      <c r="B68" t="s">
        <v>542</v>
      </c>
      <c r="C68" s="71">
        <v>3867</v>
      </c>
      <c r="D68" s="58" t="s">
        <v>1315</v>
      </c>
      <c r="E68" t="s">
        <v>3249</v>
      </c>
      <c r="F68" s="301">
        <v>550426.06999999995</v>
      </c>
      <c r="G68" s="301">
        <v>0</v>
      </c>
      <c r="H68" s="301">
        <v>87604.96</v>
      </c>
      <c r="J68">
        <v>256689.3</v>
      </c>
      <c r="K68">
        <v>746972.51</v>
      </c>
      <c r="P68" s="301">
        <v>30000</v>
      </c>
      <c r="Q68" s="301">
        <v>1160</v>
      </c>
      <c r="T68">
        <v>-1093095.8500000001</v>
      </c>
      <c r="U68">
        <v>2680574.06</v>
      </c>
      <c r="X68" s="301">
        <v>482866.97</v>
      </c>
      <c r="Z68" s="301">
        <v>518.66999999999996</v>
      </c>
      <c r="AB68" s="301">
        <v>1111824.92</v>
      </c>
      <c r="AC68" s="301">
        <v>21011.68</v>
      </c>
      <c r="AD68">
        <v>1304407.6000000001</v>
      </c>
      <c r="AG68">
        <v>158165.97</v>
      </c>
      <c r="AH68">
        <v>133994.04</v>
      </c>
      <c r="AM68" s="76">
        <f t="shared" si="1"/>
        <v>638031.02999999991</v>
      </c>
      <c r="AN68" s="31">
        <f t="shared" si="2"/>
        <v>31160</v>
      </c>
      <c r="AO68" s="21">
        <f t="shared" si="3"/>
        <v>606871.02999999991</v>
      </c>
      <c r="AP68" s="15">
        <f t="shared" si="4"/>
        <v>1616222.2399999998</v>
      </c>
      <c r="AQ68" s="16">
        <f t="shared" si="5"/>
        <v>1617579.29</v>
      </c>
      <c r="AR68" s="26">
        <f t="shared" si="6"/>
        <v>-1357.0500000002794</v>
      </c>
    </row>
    <row r="69" spans="1:44" x14ac:dyDescent="0.25">
      <c r="A69" t="s">
        <v>541</v>
      </c>
      <c r="B69" t="s">
        <v>542</v>
      </c>
      <c r="C69" s="71">
        <v>2282</v>
      </c>
      <c r="D69" s="58" t="s">
        <v>1316</v>
      </c>
      <c r="E69" t="s">
        <v>3250</v>
      </c>
      <c r="F69" s="301">
        <v>636115.77</v>
      </c>
      <c r="G69" s="301">
        <v>5000</v>
      </c>
      <c r="H69" s="301">
        <v>155731.81</v>
      </c>
      <c r="J69">
        <v>9776.4599999999991</v>
      </c>
      <c r="K69">
        <v>398479.26</v>
      </c>
      <c r="P69" s="301">
        <v>4020</v>
      </c>
      <c r="Q69" s="301">
        <v>3421.1</v>
      </c>
      <c r="R69">
        <v>5000</v>
      </c>
      <c r="T69">
        <v>-964404.7</v>
      </c>
      <c r="U69">
        <v>2191965</v>
      </c>
      <c r="X69" s="301">
        <v>137629.62</v>
      </c>
      <c r="AB69" s="301">
        <v>460390</v>
      </c>
      <c r="AD69">
        <v>531549</v>
      </c>
      <c r="AF69">
        <v>3104</v>
      </c>
      <c r="AG69">
        <v>78975.83</v>
      </c>
      <c r="AH69">
        <v>28288.89</v>
      </c>
      <c r="AM69" s="76">
        <f t="shared" ref="AM69:AM132" si="7">SUM(F69:I69)</f>
        <v>796847.58000000007</v>
      </c>
      <c r="AN69" s="31">
        <f t="shared" ref="AN69:AN132" si="8">SUM(N69:Q69)</f>
        <v>7441.1</v>
      </c>
      <c r="AO69" s="21">
        <f t="shared" ref="AO69:AO132" si="9">AM69-AN69</f>
        <v>789406.4800000001</v>
      </c>
      <c r="AP69" s="15">
        <f t="shared" ref="AP69:AP132" si="10">SUM(V69:AC69)</f>
        <v>598019.62</v>
      </c>
      <c r="AQ69" s="16">
        <f t="shared" ref="AQ69:AQ132" si="11">SUM(AC69:AL69)</f>
        <v>641917.72</v>
      </c>
      <c r="AR69" s="26">
        <f t="shared" ref="AR69:AR132" si="12">AP69-AQ69</f>
        <v>-43898.099999999977</v>
      </c>
    </row>
    <row r="70" spans="1:44" x14ac:dyDescent="0.25">
      <c r="A70" t="s">
        <v>541</v>
      </c>
      <c r="B70" t="s">
        <v>542</v>
      </c>
      <c r="C70" s="71">
        <v>2718</v>
      </c>
      <c r="D70" s="58" t="s">
        <v>1317</v>
      </c>
      <c r="E70" t="s">
        <v>3251</v>
      </c>
      <c r="F70" s="301">
        <v>801294.76</v>
      </c>
      <c r="G70" s="301">
        <v>0</v>
      </c>
      <c r="H70" s="301">
        <v>92468.03</v>
      </c>
      <c r="J70">
        <v>9793.11</v>
      </c>
      <c r="K70">
        <v>387639.29</v>
      </c>
      <c r="Q70" s="301">
        <v>435</v>
      </c>
      <c r="T70">
        <v>157791.46</v>
      </c>
      <c r="U70">
        <v>1302561.3500000001</v>
      </c>
      <c r="X70" s="301">
        <v>140801.92000000001</v>
      </c>
      <c r="Y70" s="301">
        <v>510</v>
      </c>
      <c r="AB70" s="301">
        <v>546690.5</v>
      </c>
      <c r="AD70">
        <v>610462.5</v>
      </c>
      <c r="AG70">
        <v>102228.88</v>
      </c>
      <c r="AH70">
        <v>53830.86</v>
      </c>
      <c r="AJ70">
        <v>14222.8</v>
      </c>
      <c r="AM70" s="76">
        <f t="shared" si="7"/>
        <v>893762.79</v>
      </c>
      <c r="AN70" s="31">
        <f t="shared" si="8"/>
        <v>435</v>
      </c>
      <c r="AO70" s="21">
        <f t="shared" si="9"/>
        <v>893327.79</v>
      </c>
      <c r="AP70" s="15">
        <f t="shared" si="10"/>
        <v>688002.42</v>
      </c>
      <c r="AQ70" s="16">
        <f t="shared" si="11"/>
        <v>780745.04</v>
      </c>
      <c r="AR70" s="26">
        <f t="shared" si="12"/>
        <v>-92742.62</v>
      </c>
    </row>
    <row r="71" spans="1:44" x14ac:dyDescent="0.25">
      <c r="A71" t="s">
        <v>541</v>
      </c>
      <c r="B71" t="s">
        <v>542</v>
      </c>
      <c r="C71" s="71">
        <v>4883</v>
      </c>
      <c r="D71" s="58" t="s">
        <v>1318</v>
      </c>
      <c r="E71" t="s">
        <v>3252</v>
      </c>
      <c r="F71" s="301">
        <v>939811.35</v>
      </c>
      <c r="G71" s="301">
        <v>0</v>
      </c>
      <c r="H71" s="301">
        <v>108308.45</v>
      </c>
      <c r="J71">
        <v>350030.67</v>
      </c>
      <c r="K71">
        <v>352721.91999999998</v>
      </c>
      <c r="N71" s="301">
        <v>39280</v>
      </c>
      <c r="P71" s="301">
        <v>46070</v>
      </c>
      <c r="Q71" s="301">
        <v>2058.5</v>
      </c>
      <c r="T71">
        <v>-84732.1</v>
      </c>
      <c r="U71">
        <v>1726865.73</v>
      </c>
      <c r="X71" s="301">
        <v>363917.05</v>
      </c>
      <c r="Y71" s="301">
        <v>38520</v>
      </c>
      <c r="Z71" s="301">
        <v>71.739999999999995</v>
      </c>
      <c r="AB71" s="301">
        <v>539011.80000000005</v>
      </c>
      <c r="AC71" s="301">
        <v>91800</v>
      </c>
      <c r="AD71">
        <v>685770.8</v>
      </c>
      <c r="AG71">
        <v>197196.32</v>
      </c>
      <c r="AH71">
        <v>31873.21</v>
      </c>
      <c r="AM71" s="76">
        <f t="shared" si="7"/>
        <v>1048119.7999999999</v>
      </c>
      <c r="AN71" s="31">
        <f t="shared" si="8"/>
        <v>87408.5</v>
      </c>
      <c r="AO71" s="21">
        <f t="shared" si="9"/>
        <v>960711.29999999993</v>
      </c>
      <c r="AP71" s="15">
        <f t="shared" si="10"/>
        <v>1033320.5900000001</v>
      </c>
      <c r="AQ71" s="16">
        <f t="shared" si="11"/>
        <v>1006640.3300000001</v>
      </c>
      <c r="AR71" s="26">
        <f t="shared" si="12"/>
        <v>26680.260000000009</v>
      </c>
    </row>
    <row r="72" spans="1:44" x14ac:dyDescent="0.25">
      <c r="A72" t="s">
        <v>541</v>
      </c>
      <c r="B72" t="s">
        <v>542</v>
      </c>
      <c r="C72" s="71">
        <v>4275</v>
      </c>
      <c r="D72" s="58" t="s">
        <v>1319</v>
      </c>
      <c r="E72" t="s">
        <v>3253</v>
      </c>
      <c r="F72" s="301">
        <v>315020.3</v>
      </c>
      <c r="G72" s="301">
        <v>0</v>
      </c>
      <c r="H72" s="301">
        <v>217382.06</v>
      </c>
      <c r="J72">
        <v>186618.15</v>
      </c>
      <c r="K72">
        <v>514457.61</v>
      </c>
      <c r="O72" s="301">
        <v>6150</v>
      </c>
      <c r="P72" s="301">
        <v>50100</v>
      </c>
      <c r="Q72" s="301">
        <v>0</v>
      </c>
      <c r="T72">
        <v>-241310.37</v>
      </c>
      <c r="U72">
        <v>1340923.19</v>
      </c>
      <c r="X72" s="301">
        <v>374010.29</v>
      </c>
      <c r="Y72" s="301">
        <v>46800</v>
      </c>
      <c r="Z72" s="301">
        <v>318.70999999999998</v>
      </c>
      <c r="AB72" s="301">
        <v>718900.5</v>
      </c>
      <c r="AC72" s="301">
        <v>102600</v>
      </c>
      <c r="AD72">
        <v>863746.5</v>
      </c>
      <c r="AG72">
        <v>174347.15</v>
      </c>
      <c r="AH72">
        <v>51320.55</v>
      </c>
      <c r="AM72" s="76">
        <f t="shared" si="7"/>
        <v>532402.36</v>
      </c>
      <c r="AN72" s="31">
        <f t="shared" si="8"/>
        <v>56250</v>
      </c>
      <c r="AO72" s="21">
        <f t="shared" si="9"/>
        <v>476152.36</v>
      </c>
      <c r="AP72" s="15">
        <f t="shared" si="10"/>
        <v>1242629.5</v>
      </c>
      <c r="AQ72" s="16">
        <f t="shared" si="11"/>
        <v>1192014.2</v>
      </c>
      <c r="AR72" s="26">
        <f t="shared" si="12"/>
        <v>50615.300000000047</v>
      </c>
    </row>
    <row r="73" spans="1:44" x14ac:dyDescent="0.25">
      <c r="A73" t="s">
        <v>541</v>
      </c>
      <c r="B73" t="s">
        <v>542</v>
      </c>
      <c r="C73" s="71">
        <v>3121</v>
      </c>
      <c r="D73" s="58" t="s">
        <v>1320</v>
      </c>
      <c r="E73" t="s">
        <v>3254</v>
      </c>
      <c r="F73" s="301">
        <v>655932.30000000005</v>
      </c>
      <c r="G73" s="301">
        <v>0</v>
      </c>
      <c r="H73" s="301">
        <v>173763.95</v>
      </c>
      <c r="J73">
        <v>543027.07999999996</v>
      </c>
      <c r="K73">
        <v>159299.17000000001</v>
      </c>
      <c r="O73" s="301">
        <v>1679.22</v>
      </c>
      <c r="P73" s="301">
        <v>129954</v>
      </c>
      <c r="Q73" s="301">
        <v>59168</v>
      </c>
      <c r="S73">
        <v>-24969.200000000001</v>
      </c>
      <c r="U73">
        <v>1495302.14</v>
      </c>
      <c r="X73" s="301">
        <v>371896.56</v>
      </c>
      <c r="AB73" s="301">
        <v>491693.2</v>
      </c>
      <c r="AD73">
        <v>591849.19999999995</v>
      </c>
      <c r="AG73">
        <v>276195.26</v>
      </c>
      <c r="AH73">
        <v>39406.959999999999</v>
      </c>
      <c r="AM73" s="76">
        <f t="shared" si="7"/>
        <v>829696.25</v>
      </c>
      <c r="AN73" s="31">
        <f t="shared" si="8"/>
        <v>190801.22</v>
      </c>
      <c r="AO73" s="21">
        <f t="shared" si="9"/>
        <v>638895.03</v>
      </c>
      <c r="AP73" s="15">
        <f t="shared" si="10"/>
        <v>863589.76</v>
      </c>
      <c r="AQ73" s="16">
        <f t="shared" si="11"/>
        <v>907451.41999999993</v>
      </c>
      <c r="AR73" s="26">
        <f t="shared" si="12"/>
        <v>-43861.659999999916</v>
      </c>
    </row>
    <row r="74" spans="1:44" x14ac:dyDescent="0.25">
      <c r="A74" t="s">
        <v>541</v>
      </c>
      <c r="B74" t="s">
        <v>542</v>
      </c>
      <c r="C74" s="71">
        <v>1601</v>
      </c>
      <c r="D74" s="58" t="s">
        <v>1321</v>
      </c>
      <c r="E74" t="s">
        <v>3255</v>
      </c>
      <c r="F74" s="301">
        <v>808535.31</v>
      </c>
      <c r="G74" s="301">
        <v>0</v>
      </c>
      <c r="H74" s="301">
        <v>73649.350000000006</v>
      </c>
      <c r="J74">
        <v>1864752.8</v>
      </c>
      <c r="K74">
        <v>748997.28</v>
      </c>
      <c r="P74" s="301">
        <v>28106.9</v>
      </c>
      <c r="Q74" s="301">
        <v>565</v>
      </c>
      <c r="T74">
        <v>3004360.46</v>
      </c>
      <c r="U74">
        <v>464694.52</v>
      </c>
      <c r="X74" s="301">
        <v>167037.89000000001</v>
      </c>
      <c r="Y74" s="301">
        <v>9000.9</v>
      </c>
      <c r="Z74" s="301">
        <v>191.51</v>
      </c>
      <c r="AB74" s="301">
        <v>524837.30000000005</v>
      </c>
      <c r="AC74" s="301">
        <v>153800</v>
      </c>
      <c r="AD74">
        <v>559969.30000000005</v>
      </c>
      <c r="AG74">
        <v>114689.35</v>
      </c>
      <c r="AH74">
        <v>109642.09</v>
      </c>
      <c r="AK74">
        <v>1</v>
      </c>
      <c r="AM74" s="76">
        <f t="shared" si="7"/>
        <v>882184.66</v>
      </c>
      <c r="AN74" s="31">
        <f t="shared" si="8"/>
        <v>28671.9</v>
      </c>
      <c r="AO74" s="21">
        <f t="shared" si="9"/>
        <v>853512.76</v>
      </c>
      <c r="AP74" s="15">
        <f t="shared" si="10"/>
        <v>854867.60000000009</v>
      </c>
      <c r="AQ74" s="16">
        <f t="shared" si="11"/>
        <v>938101.74</v>
      </c>
      <c r="AR74" s="26">
        <f t="shared" si="12"/>
        <v>-83234.139999999898</v>
      </c>
    </row>
    <row r="75" spans="1:44" x14ac:dyDescent="0.25">
      <c r="A75" t="s">
        <v>541</v>
      </c>
      <c r="B75" t="s">
        <v>542</v>
      </c>
      <c r="C75" s="71">
        <v>4298</v>
      </c>
      <c r="D75" s="58" t="s">
        <v>1322</v>
      </c>
      <c r="E75" t="s">
        <v>3256</v>
      </c>
      <c r="F75" s="301">
        <v>651500.67000000004</v>
      </c>
      <c r="G75" s="301">
        <v>0</v>
      </c>
      <c r="H75" s="301">
        <v>102792.95</v>
      </c>
      <c r="J75">
        <v>1064989.45</v>
      </c>
      <c r="K75">
        <v>242747.53</v>
      </c>
      <c r="O75" s="301">
        <v>5500</v>
      </c>
      <c r="P75" s="301">
        <v>33630</v>
      </c>
      <c r="Q75" s="301">
        <v>1170.53</v>
      </c>
      <c r="T75">
        <v>1187580.93</v>
      </c>
      <c r="U75">
        <v>961521.58</v>
      </c>
      <c r="X75" s="301">
        <v>44179.8</v>
      </c>
      <c r="Y75" s="301">
        <v>36390</v>
      </c>
      <c r="Z75" s="301">
        <v>345.87</v>
      </c>
      <c r="AB75" s="301">
        <v>442804</v>
      </c>
      <c r="AC75" s="301">
        <v>189400</v>
      </c>
      <c r="AD75">
        <v>526927</v>
      </c>
      <c r="AG75">
        <v>110269.36</v>
      </c>
      <c r="AH75">
        <v>75315.75</v>
      </c>
      <c r="AK75">
        <v>30230</v>
      </c>
      <c r="AM75" s="76">
        <f t="shared" si="7"/>
        <v>754293.62</v>
      </c>
      <c r="AN75" s="31">
        <f t="shared" si="8"/>
        <v>40300.53</v>
      </c>
      <c r="AO75" s="21">
        <f t="shared" si="9"/>
        <v>713993.09</v>
      </c>
      <c r="AP75" s="15">
        <f t="shared" si="10"/>
        <v>713119.66999999993</v>
      </c>
      <c r="AQ75" s="16">
        <f t="shared" si="11"/>
        <v>932142.11</v>
      </c>
      <c r="AR75" s="26">
        <f t="shared" si="12"/>
        <v>-219022.44000000006</v>
      </c>
    </row>
    <row r="76" spans="1:44" x14ac:dyDescent="0.25">
      <c r="A76" t="s">
        <v>541</v>
      </c>
      <c r="B76" t="s">
        <v>542</v>
      </c>
      <c r="C76" s="71">
        <v>4211</v>
      </c>
      <c r="D76" s="58" t="s">
        <v>1323</v>
      </c>
      <c r="E76" t="s">
        <v>3257</v>
      </c>
      <c r="F76" s="301">
        <v>775649.53</v>
      </c>
      <c r="G76" s="301">
        <v>20000</v>
      </c>
      <c r="H76" s="301">
        <v>70253.539999999994</v>
      </c>
      <c r="J76">
        <v>1482956.83</v>
      </c>
      <c r="K76">
        <v>620390.21</v>
      </c>
      <c r="Q76" s="301">
        <v>0</v>
      </c>
      <c r="T76">
        <v>666455.65</v>
      </c>
      <c r="U76">
        <v>2317512.06</v>
      </c>
      <c r="X76" s="301">
        <v>232811.77</v>
      </c>
      <c r="Z76" s="301">
        <v>149.5</v>
      </c>
      <c r="AB76" s="301">
        <v>425182.2</v>
      </c>
      <c r="AC76" s="301">
        <v>109200</v>
      </c>
      <c r="AD76">
        <v>518008.2</v>
      </c>
      <c r="AG76">
        <v>109050.18</v>
      </c>
      <c r="AH76">
        <v>71452.69</v>
      </c>
      <c r="AM76" s="76">
        <f t="shared" si="7"/>
        <v>865903.07000000007</v>
      </c>
      <c r="AN76" s="31">
        <f t="shared" si="8"/>
        <v>0</v>
      </c>
      <c r="AO76" s="21">
        <f t="shared" si="9"/>
        <v>865903.07000000007</v>
      </c>
      <c r="AP76" s="15">
        <f t="shared" si="10"/>
        <v>767343.47</v>
      </c>
      <c r="AQ76" s="16">
        <f t="shared" si="11"/>
        <v>807711.06999999983</v>
      </c>
      <c r="AR76" s="26">
        <f t="shared" si="12"/>
        <v>-40367.59999999986</v>
      </c>
    </row>
    <row r="77" spans="1:44" x14ac:dyDescent="0.25">
      <c r="A77" t="s">
        <v>541</v>
      </c>
      <c r="B77" t="s">
        <v>542</v>
      </c>
      <c r="C77" s="71">
        <v>3166</v>
      </c>
      <c r="D77" s="58" t="s">
        <v>1324</v>
      </c>
      <c r="E77" t="s">
        <v>3258</v>
      </c>
      <c r="F77" s="301">
        <v>793404.68</v>
      </c>
      <c r="G77" s="301">
        <v>0</v>
      </c>
      <c r="H77" s="301">
        <v>35698.71</v>
      </c>
      <c r="J77">
        <v>429760.73</v>
      </c>
      <c r="K77">
        <v>232505.91</v>
      </c>
      <c r="P77" s="301">
        <v>259010</v>
      </c>
      <c r="Q77" s="301">
        <v>517</v>
      </c>
      <c r="T77">
        <v>-867626.81</v>
      </c>
      <c r="U77">
        <v>2233839.69</v>
      </c>
      <c r="X77" s="301">
        <v>97818.8</v>
      </c>
      <c r="Y77" s="301">
        <v>17100</v>
      </c>
      <c r="Z77" s="301">
        <v>135.52000000000001</v>
      </c>
      <c r="AB77" s="301">
        <v>531859.4</v>
      </c>
      <c r="AC77" s="301">
        <v>87900</v>
      </c>
      <c r="AD77">
        <v>587343.4</v>
      </c>
      <c r="AG77">
        <v>143548.6</v>
      </c>
      <c r="AH77">
        <v>71050.14</v>
      </c>
      <c r="AM77" s="76">
        <f t="shared" si="7"/>
        <v>829103.39</v>
      </c>
      <c r="AN77" s="31">
        <f t="shared" si="8"/>
        <v>259527</v>
      </c>
      <c r="AO77" s="21">
        <f t="shared" si="9"/>
        <v>569576.39</v>
      </c>
      <c r="AP77" s="15">
        <f t="shared" si="10"/>
        <v>734813.72</v>
      </c>
      <c r="AQ77" s="16">
        <f t="shared" si="11"/>
        <v>889842.14</v>
      </c>
      <c r="AR77" s="26">
        <f t="shared" si="12"/>
        <v>-155028.42000000004</v>
      </c>
    </row>
    <row r="78" spans="1:44" x14ac:dyDescent="0.25">
      <c r="A78" t="s">
        <v>541</v>
      </c>
      <c r="B78" t="s">
        <v>542</v>
      </c>
      <c r="C78" s="71">
        <v>2186</v>
      </c>
      <c r="D78" s="58" t="s">
        <v>1325</v>
      </c>
      <c r="E78" t="s">
        <v>3330</v>
      </c>
      <c r="F78" s="301">
        <v>536536.21</v>
      </c>
      <c r="G78" s="301">
        <v>0</v>
      </c>
      <c r="H78" s="301">
        <v>92958.61</v>
      </c>
      <c r="J78">
        <v>135832.99</v>
      </c>
      <c r="K78">
        <v>508133.55</v>
      </c>
      <c r="Q78" s="301">
        <v>1380</v>
      </c>
      <c r="T78">
        <v>-1257596.3899999999</v>
      </c>
      <c r="U78">
        <v>2560558.21</v>
      </c>
      <c r="X78" s="301">
        <v>199542.56</v>
      </c>
      <c r="Z78" s="301">
        <v>75.040000000000006</v>
      </c>
      <c r="AB78" s="301">
        <v>505536</v>
      </c>
      <c r="AC78" s="301">
        <v>65700</v>
      </c>
      <c r="AD78">
        <v>581778</v>
      </c>
      <c r="AG78">
        <v>102679.54</v>
      </c>
      <c r="AH78">
        <v>57857.88</v>
      </c>
      <c r="AK78">
        <v>18.64</v>
      </c>
      <c r="AM78" s="76">
        <f t="shared" si="7"/>
        <v>629494.81999999995</v>
      </c>
      <c r="AN78" s="31">
        <f t="shared" si="8"/>
        <v>1380</v>
      </c>
      <c r="AO78" s="21">
        <f t="shared" si="9"/>
        <v>628114.81999999995</v>
      </c>
      <c r="AP78" s="15">
        <f t="shared" si="10"/>
        <v>770853.6</v>
      </c>
      <c r="AQ78" s="16">
        <f t="shared" si="11"/>
        <v>808034.06</v>
      </c>
      <c r="AR78" s="26">
        <f t="shared" si="12"/>
        <v>-37180.460000000079</v>
      </c>
    </row>
    <row r="79" spans="1:44" x14ac:dyDescent="0.25">
      <c r="A79" t="s">
        <v>545</v>
      </c>
      <c r="B79" t="s">
        <v>546</v>
      </c>
      <c r="C79" s="71">
        <v>3311</v>
      </c>
      <c r="D79" s="58" t="s">
        <v>1326</v>
      </c>
      <c r="E79" t="s">
        <v>3259</v>
      </c>
      <c r="F79" s="301">
        <v>221244.91</v>
      </c>
      <c r="G79" s="301">
        <v>8485</v>
      </c>
      <c r="H79" s="301">
        <v>60183.26</v>
      </c>
      <c r="J79">
        <v>144790.67000000001</v>
      </c>
      <c r="K79">
        <v>482185.76</v>
      </c>
      <c r="O79" s="301">
        <v>-7050</v>
      </c>
      <c r="P79" s="301">
        <v>-31460</v>
      </c>
      <c r="Q79" s="301">
        <v>-1363.31</v>
      </c>
      <c r="T79">
        <v>-280760.81</v>
      </c>
      <c r="U79">
        <v>1212676.51</v>
      </c>
      <c r="X79" s="301">
        <v>311420.28000000003</v>
      </c>
      <c r="Y79" s="301">
        <v>31460</v>
      </c>
      <c r="Z79" s="301">
        <v>26.44</v>
      </c>
      <c r="AB79" s="301">
        <v>331420</v>
      </c>
      <c r="AD79">
        <v>385783.5</v>
      </c>
      <c r="AF79">
        <v>1706</v>
      </c>
      <c r="AG79">
        <v>106546.21</v>
      </c>
      <c r="AH79">
        <v>10761.12</v>
      </c>
      <c r="AI79">
        <v>20000</v>
      </c>
      <c r="AM79" s="76">
        <f t="shared" si="7"/>
        <v>289913.17</v>
      </c>
      <c r="AN79" s="31">
        <f t="shared" si="8"/>
        <v>-39873.31</v>
      </c>
      <c r="AO79" s="21">
        <f t="shared" si="9"/>
        <v>329786.48</v>
      </c>
      <c r="AP79" s="15">
        <f t="shared" si="10"/>
        <v>674326.72</v>
      </c>
      <c r="AQ79" s="16">
        <f t="shared" si="11"/>
        <v>524796.83000000007</v>
      </c>
      <c r="AR79" s="26">
        <f t="shared" si="12"/>
        <v>149529.8899999999</v>
      </c>
    </row>
    <row r="80" spans="1:44" x14ac:dyDescent="0.25">
      <c r="A80" t="s">
        <v>545</v>
      </c>
      <c r="B80" t="s">
        <v>546</v>
      </c>
      <c r="C80" s="71">
        <v>2139</v>
      </c>
      <c r="D80" s="58" t="s">
        <v>1327</v>
      </c>
      <c r="E80" t="s">
        <v>3260</v>
      </c>
      <c r="F80" s="301">
        <v>207604.39</v>
      </c>
      <c r="G80" s="301">
        <v>5475</v>
      </c>
      <c r="H80" s="301">
        <v>58197.27</v>
      </c>
      <c r="J80">
        <v>29610.86</v>
      </c>
      <c r="K80">
        <v>136012.85999999999</v>
      </c>
      <c r="O80" s="301">
        <v>25590</v>
      </c>
      <c r="P80" s="301">
        <v>168000</v>
      </c>
      <c r="Q80" s="301">
        <v>999.2</v>
      </c>
      <c r="T80">
        <v>-1514594.26</v>
      </c>
      <c r="U80">
        <v>1431387.54</v>
      </c>
      <c r="X80" s="301">
        <v>279871.92</v>
      </c>
      <c r="AB80" s="301">
        <v>468560</v>
      </c>
      <c r="AD80">
        <v>507414</v>
      </c>
      <c r="AG80">
        <v>118135.02</v>
      </c>
      <c r="AH80">
        <v>43725</v>
      </c>
      <c r="AM80" s="76">
        <f t="shared" si="7"/>
        <v>271276.66000000003</v>
      </c>
      <c r="AN80" s="31">
        <f t="shared" si="8"/>
        <v>194589.2</v>
      </c>
      <c r="AO80" s="21">
        <f t="shared" si="9"/>
        <v>76687.460000000021</v>
      </c>
      <c r="AP80" s="15">
        <f t="shared" si="10"/>
        <v>748431.91999999993</v>
      </c>
      <c r="AQ80" s="16">
        <f t="shared" si="11"/>
        <v>669274.02</v>
      </c>
      <c r="AR80" s="26">
        <f t="shared" si="12"/>
        <v>79157.899999999907</v>
      </c>
    </row>
    <row r="81" spans="1:44" x14ac:dyDescent="0.25">
      <c r="A81" t="s">
        <v>545</v>
      </c>
      <c r="B81" t="s">
        <v>546</v>
      </c>
      <c r="C81" s="71">
        <v>4074</v>
      </c>
      <c r="D81" s="58" t="s">
        <v>1328</v>
      </c>
      <c r="E81" t="s">
        <v>3261</v>
      </c>
      <c r="F81" s="301">
        <v>633502.54</v>
      </c>
      <c r="G81" s="301">
        <v>0</v>
      </c>
      <c r="H81" s="301">
        <v>33030.51</v>
      </c>
      <c r="J81">
        <v>330175.95</v>
      </c>
      <c r="K81">
        <v>841027.68</v>
      </c>
      <c r="O81" s="301">
        <v>44626</v>
      </c>
      <c r="P81" s="301">
        <v>152850</v>
      </c>
      <c r="Q81" s="301">
        <v>12598.21</v>
      </c>
      <c r="T81">
        <v>-410689.76</v>
      </c>
      <c r="U81">
        <v>2041384.85</v>
      </c>
      <c r="X81" s="301">
        <v>379060.87</v>
      </c>
      <c r="Y81" s="301">
        <v>6000</v>
      </c>
      <c r="AB81" s="301">
        <v>843680</v>
      </c>
      <c r="AC81" s="301">
        <v>143650</v>
      </c>
      <c r="AD81">
        <v>940070</v>
      </c>
      <c r="AG81">
        <v>98960.45</v>
      </c>
      <c r="AH81">
        <v>54839.77</v>
      </c>
      <c r="AK81">
        <v>63746</v>
      </c>
      <c r="AM81" s="76">
        <f t="shared" si="7"/>
        <v>666533.05000000005</v>
      </c>
      <c r="AN81" s="31">
        <f t="shared" si="8"/>
        <v>210074.21</v>
      </c>
      <c r="AO81" s="21">
        <f t="shared" si="9"/>
        <v>456458.84000000008</v>
      </c>
      <c r="AP81" s="15">
        <f t="shared" si="10"/>
        <v>1372390.87</v>
      </c>
      <c r="AQ81" s="16">
        <f t="shared" si="11"/>
        <v>1301266.22</v>
      </c>
      <c r="AR81" s="26">
        <f t="shared" si="12"/>
        <v>71124.65000000014</v>
      </c>
    </row>
    <row r="82" spans="1:44" x14ac:dyDescent="0.25">
      <c r="A82" t="s">
        <v>545</v>
      </c>
      <c r="B82" t="s">
        <v>546</v>
      </c>
      <c r="C82" s="71">
        <v>2831</v>
      </c>
      <c r="D82" s="58" t="s">
        <v>1329</v>
      </c>
      <c r="E82" t="s">
        <v>3262</v>
      </c>
      <c r="F82" s="301">
        <v>363548.56</v>
      </c>
      <c r="G82" s="301">
        <v>0</v>
      </c>
      <c r="H82" s="301">
        <v>111183.21</v>
      </c>
      <c r="J82">
        <v>408605.88</v>
      </c>
      <c r="K82">
        <v>360882.49</v>
      </c>
      <c r="P82" s="301">
        <v>73114.820000000007</v>
      </c>
      <c r="Q82" s="301">
        <v>2425.8200000000002</v>
      </c>
      <c r="T82">
        <v>-195237.16</v>
      </c>
      <c r="U82">
        <v>1173118.0900000001</v>
      </c>
      <c r="X82" s="301">
        <v>318310.26</v>
      </c>
      <c r="Y82" s="301">
        <v>42000</v>
      </c>
      <c r="Z82" s="301">
        <v>679.6</v>
      </c>
      <c r="AB82" s="301">
        <v>580080</v>
      </c>
      <c r="AC82" s="301">
        <v>109600</v>
      </c>
      <c r="AD82">
        <v>623340.84</v>
      </c>
      <c r="AG82">
        <v>157835.41</v>
      </c>
      <c r="AH82">
        <v>24995.040000000001</v>
      </c>
      <c r="AI82">
        <v>20000</v>
      </c>
      <c r="AM82" s="76">
        <f t="shared" si="7"/>
        <v>474731.77</v>
      </c>
      <c r="AN82" s="31">
        <f t="shared" si="8"/>
        <v>75540.640000000014</v>
      </c>
      <c r="AO82" s="21">
        <f t="shared" si="9"/>
        <v>399191.13</v>
      </c>
      <c r="AP82" s="15">
        <f t="shared" si="10"/>
        <v>1050669.8599999999</v>
      </c>
      <c r="AQ82" s="16">
        <f t="shared" si="11"/>
        <v>935771.29</v>
      </c>
      <c r="AR82" s="26">
        <f t="shared" si="12"/>
        <v>114898.56999999983</v>
      </c>
    </row>
    <row r="83" spans="1:44" x14ac:dyDescent="0.25">
      <c r="A83" t="s">
        <v>545</v>
      </c>
      <c r="B83" t="s">
        <v>546</v>
      </c>
      <c r="C83" s="71">
        <v>2983</v>
      </c>
      <c r="D83" s="58" t="s">
        <v>1330</v>
      </c>
      <c r="E83" t="s">
        <v>3263</v>
      </c>
      <c r="F83" s="301">
        <v>833358.36</v>
      </c>
      <c r="G83" s="301">
        <v>0</v>
      </c>
      <c r="H83" s="301">
        <v>41327</v>
      </c>
      <c r="J83">
        <v>443358.42</v>
      </c>
      <c r="K83">
        <v>126254.23</v>
      </c>
      <c r="O83" s="301">
        <v>306.2</v>
      </c>
      <c r="P83" s="301">
        <v>-225545</v>
      </c>
      <c r="Q83" s="301">
        <v>0</v>
      </c>
      <c r="T83">
        <v>-261440.27</v>
      </c>
      <c r="U83">
        <v>1745362.84</v>
      </c>
      <c r="X83" s="301">
        <v>426519.03</v>
      </c>
      <c r="Y83" s="301">
        <v>24000</v>
      </c>
      <c r="Z83" s="301">
        <v>102.66</v>
      </c>
      <c r="AB83" s="301">
        <v>663000</v>
      </c>
      <c r="AC83" s="301">
        <v>132800</v>
      </c>
      <c r="AD83">
        <v>752754</v>
      </c>
      <c r="AG83">
        <v>100106.25</v>
      </c>
      <c r="AH83">
        <v>100722.2</v>
      </c>
      <c r="AM83" s="76">
        <f t="shared" si="7"/>
        <v>874685.36</v>
      </c>
      <c r="AN83" s="31">
        <f t="shared" si="8"/>
        <v>-225238.8</v>
      </c>
      <c r="AO83" s="21">
        <f t="shared" si="9"/>
        <v>1099924.1599999999</v>
      </c>
      <c r="AP83" s="15">
        <f t="shared" si="10"/>
        <v>1246421.69</v>
      </c>
      <c r="AQ83" s="16">
        <f t="shared" si="11"/>
        <v>1086382.45</v>
      </c>
      <c r="AR83" s="26">
        <f t="shared" si="12"/>
        <v>160039.24</v>
      </c>
    </row>
    <row r="84" spans="1:44" x14ac:dyDescent="0.25">
      <c r="A84" t="s">
        <v>545</v>
      </c>
      <c r="B84" t="s">
        <v>546</v>
      </c>
      <c r="C84" s="71">
        <v>1867</v>
      </c>
      <c r="D84" s="58" t="s">
        <v>1331</v>
      </c>
      <c r="E84" t="s">
        <v>3264</v>
      </c>
      <c r="F84" s="301">
        <v>406124.64</v>
      </c>
      <c r="G84" s="301">
        <v>90424.24</v>
      </c>
      <c r="H84" s="301">
        <v>53482.05</v>
      </c>
      <c r="J84">
        <v>936521.97</v>
      </c>
      <c r="K84">
        <v>362184.17</v>
      </c>
      <c r="Q84" s="301">
        <v>501</v>
      </c>
      <c r="T84">
        <v>-126192.94</v>
      </c>
      <c r="U84">
        <v>1929262.58</v>
      </c>
      <c r="W84" s="301">
        <v>74.150000000000006</v>
      </c>
      <c r="X84" s="301">
        <v>338336.4</v>
      </c>
      <c r="Y84" s="301">
        <v>600</v>
      </c>
      <c r="AB84" s="301">
        <v>519040</v>
      </c>
      <c r="AC84" s="301">
        <v>115200</v>
      </c>
      <c r="AD84">
        <v>560293</v>
      </c>
      <c r="AF84">
        <v>9000</v>
      </c>
      <c r="AG84">
        <v>158607.12</v>
      </c>
      <c r="AH84">
        <v>44649</v>
      </c>
      <c r="AK84">
        <v>85600</v>
      </c>
      <c r="AM84" s="76">
        <f t="shared" si="7"/>
        <v>550030.93000000005</v>
      </c>
      <c r="AN84" s="31">
        <f t="shared" si="8"/>
        <v>501</v>
      </c>
      <c r="AO84" s="21">
        <f t="shared" si="9"/>
        <v>549529.93000000005</v>
      </c>
      <c r="AP84" s="15">
        <f t="shared" si="10"/>
        <v>973250.55</v>
      </c>
      <c r="AQ84" s="16">
        <f t="shared" si="11"/>
        <v>973349.12</v>
      </c>
      <c r="AR84" s="26">
        <f t="shared" si="12"/>
        <v>-98.569999999948777</v>
      </c>
    </row>
    <row r="85" spans="1:44" x14ac:dyDescent="0.25">
      <c r="A85" t="s">
        <v>545</v>
      </c>
      <c r="B85" t="s">
        <v>546</v>
      </c>
      <c r="C85" s="71">
        <v>2692</v>
      </c>
      <c r="D85" s="58" t="s">
        <v>1332</v>
      </c>
      <c r="E85" t="s">
        <v>3265</v>
      </c>
      <c r="F85" s="301">
        <v>698760.52</v>
      </c>
      <c r="G85" s="301">
        <v>11120</v>
      </c>
      <c r="H85" s="301">
        <v>14106.14</v>
      </c>
      <c r="J85">
        <v>198061.68</v>
      </c>
      <c r="K85">
        <v>221826.41</v>
      </c>
      <c r="P85" s="301">
        <v>45720</v>
      </c>
      <c r="Q85" s="301">
        <v>-211.87</v>
      </c>
      <c r="T85">
        <v>-871371.42</v>
      </c>
      <c r="U85">
        <v>1851699.47</v>
      </c>
      <c r="X85" s="301">
        <v>344339.53</v>
      </c>
      <c r="AB85" s="301">
        <v>502804</v>
      </c>
      <c r="AC85" s="301">
        <v>118988</v>
      </c>
      <c r="AD85">
        <v>622483.48</v>
      </c>
      <c r="AE85">
        <v>400</v>
      </c>
      <c r="AF85">
        <v>3280</v>
      </c>
      <c r="AG85">
        <v>85352.95</v>
      </c>
      <c r="AH85">
        <v>63776.53</v>
      </c>
      <c r="AK85">
        <v>20000</v>
      </c>
      <c r="AM85" s="76">
        <f t="shared" si="7"/>
        <v>723986.66</v>
      </c>
      <c r="AN85" s="31">
        <f t="shared" si="8"/>
        <v>45508.13</v>
      </c>
      <c r="AO85" s="21">
        <f t="shared" si="9"/>
        <v>678478.53</v>
      </c>
      <c r="AP85" s="15">
        <f t="shared" si="10"/>
        <v>966131.53</v>
      </c>
      <c r="AQ85" s="16">
        <f t="shared" si="11"/>
        <v>914280.95999999996</v>
      </c>
      <c r="AR85" s="26">
        <f t="shared" si="12"/>
        <v>51850.570000000065</v>
      </c>
    </row>
    <row r="86" spans="1:44" x14ac:dyDescent="0.25">
      <c r="A86" t="s">
        <v>545</v>
      </c>
      <c r="B86" t="s">
        <v>546</v>
      </c>
      <c r="C86" s="71">
        <v>1950</v>
      </c>
      <c r="D86" s="58" t="s">
        <v>1333</v>
      </c>
      <c r="E86" t="s">
        <v>3266</v>
      </c>
      <c r="F86" s="301">
        <v>335579.11</v>
      </c>
      <c r="G86" s="301">
        <v>33714.32</v>
      </c>
      <c r="H86" s="301">
        <v>109068.17</v>
      </c>
      <c r="J86">
        <v>496000.08</v>
      </c>
      <c r="K86">
        <v>325321.59999999998</v>
      </c>
      <c r="Q86" s="301">
        <v>-186930.07</v>
      </c>
      <c r="T86">
        <v>170428.74</v>
      </c>
      <c r="U86">
        <v>1211766.1200000001</v>
      </c>
      <c r="X86" s="301">
        <v>343248.57</v>
      </c>
      <c r="AB86" s="301">
        <v>405570</v>
      </c>
      <c r="AD86">
        <v>472298</v>
      </c>
      <c r="AG86">
        <v>80184.100000000006</v>
      </c>
      <c r="AH86">
        <v>20417.98</v>
      </c>
      <c r="AL86">
        <v>7000</v>
      </c>
      <c r="AM86" s="76">
        <f t="shared" si="7"/>
        <v>478361.59999999998</v>
      </c>
      <c r="AN86" s="31">
        <f t="shared" si="8"/>
        <v>-186930.07</v>
      </c>
      <c r="AO86" s="21">
        <f t="shared" si="9"/>
        <v>665291.66999999993</v>
      </c>
      <c r="AP86" s="15">
        <f t="shared" si="10"/>
        <v>748818.57000000007</v>
      </c>
      <c r="AQ86" s="16">
        <f t="shared" si="11"/>
        <v>579900.07999999996</v>
      </c>
      <c r="AR86" s="26">
        <f t="shared" si="12"/>
        <v>168918.49000000011</v>
      </c>
    </row>
    <row r="87" spans="1:44" x14ac:dyDescent="0.25">
      <c r="A87" t="s">
        <v>545</v>
      </c>
      <c r="B87" t="s">
        <v>546</v>
      </c>
      <c r="C87" s="71">
        <v>2898</v>
      </c>
      <c r="D87" s="58" t="s">
        <v>1334</v>
      </c>
      <c r="E87" t="s">
        <v>3267</v>
      </c>
      <c r="F87" s="301">
        <v>792527.12</v>
      </c>
      <c r="G87" s="301">
        <v>0</v>
      </c>
      <c r="H87" s="301">
        <v>53417.58</v>
      </c>
      <c r="J87">
        <v>184925.58</v>
      </c>
      <c r="K87">
        <v>509048.69</v>
      </c>
      <c r="O87" s="301">
        <v>19800</v>
      </c>
      <c r="Q87" s="301">
        <v>500</v>
      </c>
      <c r="T87">
        <v>167147.26</v>
      </c>
      <c r="U87">
        <v>1379368.14</v>
      </c>
      <c r="X87" s="301">
        <v>346163.93</v>
      </c>
      <c r="Z87" s="301">
        <v>7.7</v>
      </c>
      <c r="AB87" s="301">
        <v>755120</v>
      </c>
      <c r="AC87" s="301">
        <v>133600</v>
      </c>
      <c r="AD87">
        <v>849822</v>
      </c>
      <c r="AF87">
        <v>1880</v>
      </c>
      <c r="AG87">
        <v>87128.47</v>
      </c>
      <c r="AH87">
        <v>138852</v>
      </c>
      <c r="AK87">
        <v>20000</v>
      </c>
      <c r="AM87" s="76">
        <f t="shared" si="7"/>
        <v>845944.7</v>
      </c>
      <c r="AN87" s="31">
        <f t="shared" si="8"/>
        <v>20300</v>
      </c>
      <c r="AO87" s="21">
        <f t="shared" si="9"/>
        <v>825644.7</v>
      </c>
      <c r="AP87" s="15">
        <f t="shared" si="10"/>
        <v>1234891.6299999999</v>
      </c>
      <c r="AQ87" s="16">
        <f t="shared" si="11"/>
        <v>1231282.47</v>
      </c>
      <c r="AR87" s="26">
        <f t="shared" si="12"/>
        <v>3609.1599999999162</v>
      </c>
    </row>
    <row r="88" spans="1:44" x14ac:dyDescent="0.25">
      <c r="A88" t="s">
        <v>545</v>
      </c>
      <c r="B88" t="s">
        <v>546</v>
      </c>
      <c r="C88" s="71">
        <v>1653</v>
      </c>
      <c r="D88" s="58" t="s">
        <v>1335</v>
      </c>
      <c r="E88" t="s">
        <v>3337</v>
      </c>
      <c r="F88" s="301">
        <v>386456.46</v>
      </c>
      <c r="G88" s="301">
        <v>10130.1</v>
      </c>
      <c r="H88" s="301">
        <v>15526.3</v>
      </c>
      <c r="J88">
        <v>324032</v>
      </c>
      <c r="K88">
        <v>115518</v>
      </c>
      <c r="O88" s="301">
        <v>39600</v>
      </c>
      <c r="P88" s="301">
        <v>45850</v>
      </c>
      <c r="Q88" s="301">
        <v>533.25</v>
      </c>
      <c r="T88">
        <v>-860089.41</v>
      </c>
      <c r="U88">
        <v>1583723.57</v>
      </c>
      <c r="X88" s="301">
        <v>271560.31</v>
      </c>
      <c r="Z88" s="301">
        <v>8.3000000000000007</v>
      </c>
      <c r="AB88" s="301">
        <v>616440</v>
      </c>
      <c r="AC88" s="301">
        <v>109640</v>
      </c>
      <c r="AD88">
        <v>724836</v>
      </c>
      <c r="AG88">
        <v>73061.960000000006</v>
      </c>
      <c r="AH88">
        <v>79880.600000000006</v>
      </c>
      <c r="AK88">
        <v>10082</v>
      </c>
      <c r="AM88" s="76">
        <f t="shared" si="7"/>
        <v>412112.86</v>
      </c>
      <c r="AN88" s="31">
        <f t="shared" si="8"/>
        <v>85983.25</v>
      </c>
      <c r="AO88" s="21">
        <f t="shared" si="9"/>
        <v>326129.61</v>
      </c>
      <c r="AP88" s="15">
        <f t="shared" si="10"/>
        <v>997648.61</v>
      </c>
      <c r="AQ88" s="16">
        <f t="shared" si="11"/>
        <v>997500.55999999994</v>
      </c>
      <c r="AR88" s="26">
        <f t="shared" si="12"/>
        <v>148.05000000004657</v>
      </c>
    </row>
    <row r="89" spans="1:44" x14ac:dyDescent="0.25">
      <c r="A89" t="s">
        <v>549</v>
      </c>
      <c r="B89" t="s">
        <v>550</v>
      </c>
      <c r="C89" s="71">
        <v>3711</v>
      </c>
      <c r="D89" s="58" t="s">
        <v>1336</v>
      </c>
      <c r="E89" t="s">
        <v>3268</v>
      </c>
      <c r="F89" s="301">
        <v>636641.52</v>
      </c>
      <c r="G89" s="301">
        <v>0</v>
      </c>
      <c r="H89" s="301">
        <v>15603.57</v>
      </c>
      <c r="J89">
        <v>2</v>
      </c>
      <c r="K89">
        <v>131416.18</v>
      </c>
      <c r="Q89" s="301">
        <v>1979</v>
      </c>
      <c r="T89">
        <v>138443.39000000001</v>
      </c>
      <c r="U89">
        <v>378255.7</v>
      </c>
      <c r="X89" s="301">
        <v>545972.35</v>
      </c>
      <c r="Z89" s="301">
        <v>246.44</v>
      </c>
      <c r="AC89" s="301">
        <v>58000</v>
      </c>
      <c r="AD89">
        <v>82055</v>
      </c>
      <c r="AG89">
        <v>117593.87</v>
      </c>
      <c r="AH89">
        <v>8809.74</v>
      </c>
      <c r="AM89" s="76">
        <f t="shared" si="7"/>
        <v>652245.09</v>
      </c>
      <c r="AN89" s="31">
        <f t="shared" si="8"/>
        <v>1979</v>
      </c>
      <c r="AO89" s="21">
        <f t="shared" si="9"/>
        <v>650266.09</v>
      </c>
      <c r="AP89" s="15">
        <f t="shared" si="10"/>
        <v>604218.78999999992</v>
      </c>
      <c r="AQ89" s="16">
        <f t="shared" si="11"/>
        <v>266458.61</v>
      </c>
      <c r="AR89" s="26">
        <f t="shared" si="12"/>
        <v>337760.17999999993</v>
      </c>
    </row>
    <row r="90" spans="1:44" x14ac:dyDescent="0.25">
      <c r="A90" t="s">
        <v>549</v>
      </c>
      <c r="B90" t="s">
        <v>550</v>
      </c>
      <c r="C90" s="71">
        <v>1437</v>
      </c>
      <c r="D90" s="58" t="s">
        <v>1337</v>
      </c>
      <c r="E90" t="s">
        <v>3269</v>
      </c>
      <c r="F90" s="301">
        <v>616335.53</v>
      </c>
      <c r="G90" s="301">
        <v>0</v>
      </c>
      <c r="H90" s="301">
        <v>2776.81</v>
      </c>
      <c r="J90">
        <v>26709.98</v>
      </c>
      <c r="K90">
        <v>93939.88</v>
      </c>
      <c r="N90" s="301">
        <v>6000</v>
      </c>
      <c r="Q90" s="301">
        <v>575</v>
      </c>
      <c r="T90">
        <v>-103523.93</v>
      </c>
      <c r="U90">
        <v>646850.12</v>
      </c>
      <c r="X90" s="301">
        <v>509281.1</v>
      </c>
      <c r="Y90" s="301">
        <v>150000</v>
      </c>
      <c r="Z90" s="301">
        <v>377.4</v>
      </c>
      <c r="AB90" s="301">
        <v>526080</v>
      </c>
      <c r="AC90" s="301">
        <v>18000</v>
      </c>
      <c r="AD90">
        <v>573195</v>
      </c>
      <c r="AG90">
        <v>340657.35</v>
      </c>
      <c r="AH90">
        <v>49185.14</v>
      </c>
      <c r="AM90" s="76">
        <f t="shared" si="7"/>
        <v>619112.34000000008</v>
      </c>
      <c r="AN90" s="31">
        <f t="shared" si="8"/>
        <v>6575</v>
      </c>
      <c r="AO90" s="21">
        <f t="shared" si="9"/>
        <v>612537.34000000008</v>
      </c>
      <c r="AP90" s="15">
        <f t="shared" si="10"/>
        <v>1203738.5</v>
      </c>
      <c r="AQ90" s="16">
        <f t="shared" si="11"/>
        <v>981037.49</v>
      </c>
      <c r="AR90" s="26">
        <f t="shared" si="12"/>
        <v>222701.01</v>
      </c>
    </row>
    <row r="91" spans="1:44" x14ac:dyDescent="0.25">
      <c r="A91" t="s">
        <v>549</v>
      </c>
      <c r="B91" t="s">
        <v>550</v>
      </c>
      <c r="C91" s="71">
        <v>3388</v>
      </c>
      <c r="D91" s="58" t="s">
        <v>1338</v>
      </c>
      <c r="E91" t="s">
        <v>3270</v>
      </c>
      <c r="F91" s="301">
        <v>477165.15</v>
      </c>
      <c r="G91" s="301">
        <v>0</v>
      </c>
      <c r="H91" s="301">
        <v>74792.070000000007</v>
      </c>
      <c r="J91">
        <v>2523713.4</v>
      </c>
      <c r="K91">
        <v>314951.08</v>
      </c>
      <c r="N91" s="301">
        <v>6000</v>
      </c>
      <c r="Q91" s="301">
        <v>999</v>
      </c>
      <c r="T91">
        <v>-170201.41</v>
      </c>
      <c r="U91">
        <v>3382854.97</v>
      </c>
      <c r="X91" s="301">
        <v>469643.6</v>
      </c>
      <c r="Z91" s="301">
        <v>360.02</v>
      </c>
      <c r="AB91" s="301">
        <v>527820</v>
      </c>
      <c r="AC91" s="301">
        <v>140540</v>
      </c>
      <c r="AD91">
        <v>610748</v>
      </c>
      <c r="AG91">
        <v>151375.13</v>
      </c>
      <c r="AH91">
        <v>101951.35</v>
      </c>
      <c r="AM91" s="76">
        <f t="shared" si="7"/>
        <v>551957.22</v>
      </c>
      <c r="AN91" s="31">
        <f t="shared" si="8"/>
        <v>6999</v>
      </c>
      <c r="AO91" s="21">
        <f t="shared" si="9"/>
        <v>544958.22</v>
      </c>
      <c r="AP91" s="15">
        <f t="shared" si="10"/>
        <v>1138363.6200000001</v>
      </c>
      <c r="AQ91" s="16">
        <f t="shared" si="11"/>
        <v>1004614.48</v>
      </c>
      <c r="AR91" s="26">
        <f t="shared" si="12"/>
        <v>133749.14000000013</v>
      </c>
    </row>
    <row r="92" spans="1:44" x14ac:dyDescent="0.25">
      <c r="A92" t="s">
        <v>549</v>
      </c>
      <c r="B92" t="s">
        <v>550</v>
      </c>
      <c r="C92" s="71">
        <v>2340</v>
      </c>
      <c r="D92" s="58" t="s">
        <v>1339</v>
      </c>
      <c r="E92" t="s">
        <v>3271</v>
      </c>
      <c r="F92" s="301">
        <v>539932.29</v>
      </c>
      <c r="G92" s="301">
        <v>0</v>
      </c>
      <c r="H92" s="301">
        <v>64936.28</v>
      </c>
      <c r="J92">
        <v>372651.83</v>
      </c>
      <c r="K92">
        <v>304159.21999999997</v>
      </c>
      <c r="N92" s="301">
        <v>5800</v>
      </c>
      <c r="Q92" s="301">
        <v>815</v>
      </c>
      <c r="T92">
        <v>-5696.92</v>
      </c>
      <c r="U92">
        <v>1045747.78</v>
      </c>
      <c r="X92" s="301">
        <v>376653</v>
      </c>
      <c r="Y92" s="301">
        <v>4200</v>
      </c>
      <c r="Z92" s="301">
        <v>370.04</v>
      </c>
      <c r="AB92" s="301">
        <v>468410</v>
      </c>
      <c r="AC92" s="301">
        <v>104540</v>
      </c>
      <c r="AD92">
        <v>512076</v>
      </c>
      <c r="AG92">
        <v>94629.28</v>
      </c>
      <c r="AH92">
        <v>41134</v>
      </c>
      <c r="AM92" s="76">
        <f t="shared" si="7"/>
        <v>604868.57000000007</v>
      </c>
      <c r="AN92" s="31">
        <f t="shared" si="8"/>
        <v>6615</v>
      </c>
      <c r="AO92" s="21">
        <f t="shared" si="9"/>
        <v>598253.57000000007</v>
      </c>
      <c r="AP92" s="15">
        <f t="shared" si="10"/>
        <v>954173.04</v>
      </c>
      <c r="AQ92" s="16">
        <f t="shared" si="11"/>
        <v>752379.28</v>
      </c>
      <c r="AR92" s="26">
        <f t="shared" si="12"/>
        <v>201793.76</v>
      </c>
    </row>
    <row r="93" spans="1:44" x14ac:dyDescent="0.25">
      <c r="A93" t="s">
        <v>549</v>
      </c>
      <c r="B93" t="s">
        <v>550</v>
      </c>
      <c r="C93" s="71">
        <v>2160</v>
      </c>
      <c r="D93" s="58" t="s">
        <v>1340</v>
      </c>
      <c r="E93" t="s">
        <v>3272</v>
      </c>
      <c r="F93" s="301">
        <v>621322.17000000004</v>
      </c>
      <c r="G93" s="301">
        <v>0</v>
      </c>
      <c r="H93" s="301">
        <v>17026.189999999999</v>
      </c>
      <c r="J93">
        <v>26064.23</v>
      </c>
      <c r="K93">
        <v>266536.3</v>
      </c>
      <c r="Q93" s="301">
        <v>699</v>
      </c>
      <c r="T93">
        <v>302644.17</v>
      </c>
      <c r="U93">
        <v>320699.84999999998</v>
      </c>
      <c r="X93" s="301">
        <v>484520.97</v>
      </c>
      <c r="Z93" s="301">
        <v>263.62</v>
      </c>
      <c r="AB93" s="301">
        <v>397371</v>
      </c>
      <c r="AC93" s="301">
        <v>243480</v>
      </c>
      <c r="AD93">
        <v>531228</v>
      </c>
      <c r="AG93">
        <v>157395.63</v>
      </c>
      <c r="AH93">
        <v>14656.09</v>
      </c>
      <c r="AM93" s="76">
        <f t="shared" si="7"/>
        <v>638348.36</v>
      </c>
      <c r="AN93" s="31">
        <f t="shared" si="8"/>
        <v>699</v>
      </c>
      <c r="AO93" s="21">
        <f t="shared" si="9"/>
        <v>637649.36</v>
      </c>
      <c r="AP93" s="15">
        <f t="shared" si="10"/>
        <v>1125635.5899999999</v>
      </c>
      <c r="AQ93" s="16">
        <f t="shared" si="11"/>
        <v>946759.72</v>
      </c>
      <c r="AR93" s="26">
        <f t="shared" si="12"/>
        <v>178875.86999999988</v>
      </c>
    </row>
    <row r="94" spans="1:44" x14ac:dyDescent="0.25">
      <c r="A94" t="s">
        <v>549</v>
      </c>
      <c r="B94" t="s">
        <v>550</v>
      </c>
      <c r="C94" s="71">
        <v>1723</v>
      </c>
      <c r="D94" s="58" t="s">
        <v>1341</v>
      </c>
      <c r="E94" t="s">
        <v>3273</v>
      </c>
      <c r="F94" s="301">
        <v>560974.30000000005</v>
      </c>
      <c r="G94" s="301">
        <v>1200</v>
      </c>
      <c r="H94" s="301">
        <v>21880</v>
      </c>
      <c r="J94">
        <v>495132.04</v>
      </c>
      <c r="K94">
        <v>14611.4</v>
      </c>
      <c r="T94">
        <v>100689.64</v>
      </c>
      <c r="U94">
        <v>810688.21</v>
      </c>
      <c r="X94" s="301">
        <v>436690.18</v>
      </c>
      <c r="Z94" s="301">
        <v>372.08</v>
      </c>
      <c r="AB94" s="301">
        <v>261432.5</v>
      </c>
      <c r="AC94" s="301">
        <v>42800</v>
      </c>
      <c r="AD94">
        <v>308182.5</v>
      </c>
      <c r="AF94">
        <v>2084</v>
      </c>
      <c r="AG94">
        <v>169340.76</v>
      </c>
      <c r="AH94">
        <v>32867.61</v>
      </c>
      <c r="AM94" s="76">
        <f t="shared" si="7"/>
        <v>584054.30000000005</v>
      </c>
      <c r="AN94" s="31">
        <f t="shared" si="8"/>
        <v>0</v>
      </c>
      <c r="AO94" s="21">
        <f t="shared" si="9"/>
        <v>584054.30000000005</v>
      </c>
      <c r="AP94" s="15">
        <f t="shared" si="10"/>
        <v>741294.76</v>
      </c>
      <c r="AQ94" s="16">
        <f t="shared" si="11"/>
        <v>555274.87</v>
      </c>
      <c r="AR94" s="26">
        <f t="shared" si="12"/>
        <v>186019.89</v>
      </c>
    </row>
    <row r="95" spans="1:44" x14ac:dyDescent="0.25">
      <c r="A95" t="s">
        <v>549</v>
      </c>
      <c r="B95" t="s">
        <v>550</v>
      </c>
      <c r="C95" s="71">
        <v>2675</v>
      </c>
      <c r="D95" s="58" t="s">
        <v>1342</v>
      </c>
      <c r="E95" t="s">
        <v>3274</v>
      </c>
      <c r="F95" s="301">
        <v>515823.47</v>
      </c>
      <c r="G95" s="301">
        <v>0</v>
      </c>
      <c r="H95" s="301">
        <v>186612.14</v>
      </c>
      <c r="J95">
        <v>3</v>
      </c>
      <c r="K95">
        <v>784335.1</v>
      </c>
      <c r="N95" s="301">
        <v>6000</v>
      </c>
      <c r="Q95" s="301">
        <v>1398.33</v>
      </c>
      <c r="T95">
        <v>622517.82999999996</v>
      </c>
      <c r="U95">
        <v>573056.03</v>
      </c>
      <c r="W95" s="301">
        <v>581.04999999999995</v>
      </c>
      <c r="X95" s="301">
        <v>415595.1</v>
      </c>
      <c r="AB95" s="301">
        <v>584820</v>
      </c>
      <c r="AC95" s="301">
        <v>163545</v>
      </c>
      <c r="AD95">
        <v>632597</v>
      </c>
      <c r="AG95">
        <v>113883.89</v>
      </c>
      <c r="AH95">
        <v>70015.06</v>
      </c>
      <c r="AK95">
        <v>3.68</v>
      </c>
      <c r="AM95" s="76">
        <f t="shared" si="7"/>
        <v>702435.61</v>
      </c>
      <c r="AN95" s="31">
        <f t="shared" si="8"/>
        <v>7398.33</v>
      </c>
      <c r="AO95" s="21">
        <f t="shared" si="9"/>
        <v>695037.28</v>
      </c>
      <c r="AP95" s="15">
        <f t="shared" si="10"/>
        <v>1164541.1499999999</v>
      </c>
      <c r="AQ95" s="16">
        <f t="shared" si="11"/>
        <v>980044.63</v>
      </c>
      <c r="AR95" s="26">
        <f t="shared" si="12"/>
        <v>184496.5199999999</v>
      </c>
    </row>
    <row r="96" spans="1:44" x14ac:dyDescent="0.25">
      <c r="A96" t="s">
        <v>549</v>
      </c>
      <c r="B96" t="s">
        <v>550</v>
      </c>
      <c r="C96" s="71">
        <v>1715</v>
      </c>
      <c r="D96" s="58" t="s">
        <v>1343</v>
      </c>
      <c r="E96" t="s">
        <v>3275</v>
      </c>
      <c r="F96" s="301">
        <v>137419.4</v>
      </c>
      <c r="G96" s="301">
        <v>0</v>
      </c>
      <c r="H96" s="301">
        <v>35889.42</v>
      </c>
      <c r="J96">
        <v>1352973.93</v>
      </c>
      <c r="K96">
        <v>137523.32</v>
      </c>
      <c r="N96" s="301">
        <v>6000</v>
      </c>
      <c r="Q96" s="301">
        <v>2882.88</v>
      </c>
      <c r="T96">
        <v>-201215.75</v>
      </c>
      <c r="U96">
        <v>1997218.5</v>
      </c>
      <c r="X96" s="301">
        <v>115017.9</v>
      </c>
      <c r="Y96" s="301">
        <v>74000</v>
      </c>
      <c r="Z96" s="301">
        <v>210.78</v>
      </c>
      <c r="AB96" s="301">
        <v>456160</v>
      </c>
      <c r="AD96">
        <v>503706</v>
      </c>
      <c r="AG96">
        <v>157716.81</v>
      </c>
      <c r="AH96">
        <v>60995.43</v>
      </c>
      <c r="AM96" s="76">
        <f t="shared" si="7"/>
        <v>173308.82</v>
      </c>
      <c r="AN96" s="31">
        <f t="shared" si="8"/>
        <v>8882.880000000001</v>
      </c>
      <c r="AO96" s="21">
        <f t="shared" si="9"/>
        <v>164425.94</v>
      </c>
      <c r="AP96" s="15">
        <f t="shared" si="10"/>
        <v>645388.67999999993</v>
      </c>
      <c r="AQ96" s="16">
        <f t="shared" si="11"/>
        <v>722418.24000000011</v>
      </c>
      <c r="AR96" s="26">
        <f t="shared" si="12"/>
        <v>-77029.560000000172</v>
      </c>
    </row>
    <row r="97" spans="1:44" x14ac:dyDescent="0.25">
      <c r="A97" t="s">
        <v>549</v>
      </c>
      <c r="B97" t="s">
        <v>550</v>
      </c>
      <c r="C97" s="71">
        <v>3187</v>
      </c>
      <c r="D97" s="58" t="s">
        <v>1344</v>
      </c>
      <c r="E97" t="s">
        <v>3276</v>
      </c>
      <c r="F97" s="301">
        <v>387298.38</v>
      </c>
      <c r="G97" s="301">
        <v>116520</v>
      </c>
      <c r="H97" s="301">
        <v>5191.09</v>
      </c>
      <c r="J97">
        <v>153833.23000000001</v>
      </c>
      <c r="K97">
        <v>234784.73</v>
      </c>
      <c r="N97" s="301">
        <v>6000</v>
      </c>
      <c r="Q97" s="301">
        <v>981</v>
      </c>
      <c r="T97">
        <v>363663.43</v>
      </c>
      <c r="U97">
        <v>569833.9</v>
      </c>
      <c r="X97" s="301">
        <v>150066.70000000001</v>
      </c>
      <c r="Y97" s="301">
        <v>366000</v>
      </c>
      <c r="Z97" s="301">
        <v>25</v>
      </c>
      <c r="AB97" s="301">
        <v>183730</v>
      </c>
      <c r="AC97" s="301">
        <v>30000</v>
      </c>
      <c r="AD97">
        <v>275083</v>
      </c>
      <c r="AE97">
        <v>11360</v>
      </c>
      <c r="AG97">
        <v>295694.90000000002</v>
      </c>
      <c r="AH97">
        <v>49764.7</v>
      </c>
      <c r="AM97" s="76">
        <f t="shared" si="7"/>
        <v>509009.47000000003</v>
      </c>
      <c r="AN97" s="31">
        <f t="shared" si="8"/>
        <v>6981</v>
      </c>
      <c r="AO97" s="21">
        <f t="shared" si="9"/>
        <v>502028.47000000003</v>
      </c>
      <c r="AP97" s="15">
        <f t="shared" si="10"/>
        <v>729821.7</v>
      </c>
      <c r="AQ97" s="16">
        <f t="shared" si="11"/>
        <v>661902.6</v>
      </c>
      <c r="AR97" s="26">
        <f t="shared" si="12"/>
        <v>67919.099999999977</v>
      </c>
    </row>
    <row r="98" spans="1:44" x14ac:dyDescent="0.25">
      <c r="A98" t="s">
        <v>549</v>
      </c>
      <c r="B98" t="s">
        <v>550</v>
      </c>
      <c r="C98" s="71">
        <v>2867</v>
      </c>
      <c r="D98" s="58" t="s">
        <v>1345</v>
      </c>
      <c r="E98" t="s">
        <v>3277</v>
      </c>
      <c r="F98" s="301">
        <v>1247775.3700000001</v>
      </c>
      <c r="G98" s="301">
        <v>0</v>
      </c>
      <c r="H98" s="301">
        <v>51973.97</v>
      </c>
      <c r="J98">
        <v>9267.83</v>
      </c>
      <c r="K98">
        <v>491186.23</v>
      </c>
      <c r="N98" s="301">
        <v>6000</v>
      </c>
      <c r="Q98" s="301">
        <v>1721</v>
      </c>
      <c r="T98">
        <v>306953.2</v>
      </c>
      <c r="U98">
        <v>528870.26</v>
      </c>
      <c r="X98" s="301">
        <v>574487.07999999996</v>
      </c>
      <c r="Y98" s="301">
        <v>468000</v>
      </c>
      <c r="Z98" s="301">
        <v>452.54</v>
      </c>
      <c r="AB98" s="301">
        <v>383960</v>
      </c>
      <c r="AC98" s="301">
        <v>246576</v>
      </c>
      <c r="AD98">
        <v>515711</v>
      </c>
      <c r="AG98">
        <v>96983.72</v>
      </c>
      <c r="AH98">
        <v>54874.49</v>
      </c>
      <c r="AM98" s="76">
        <f t="shared" si="7"/>
        <v>1299749.3400000001</v>
      </c>
      <c r="AN98" s="31">
        <f t="shared" si="8"/>
        <v>7721</v>
      </c>
      <c r="AO98" s="21">
        <f t="shared" si="9"/>
        <v>1292028.3400000001</v>
      </c>
      <c r="AP98" s="15">
        <f t="shared" si="10"/>
        <v>1673475.62</v>
      </c>
      <c r="AQ98" s="16">
        <f t="shared" si="11"/>
        <v>914145.21</v>
      </c>
      <c r="AR98" s="26">
        <f t="shared" si="12"/>
        <v>759330.41000000015</v>
      </c>
    </row>
    <row r="99" spans="1:44" x14ac:dyDescent="0.25">
      <c r="A99" t="s">
        <v>549</v>
      </c>
      <c r="B99" t="s">
        <v>550</v>
      </c>
      <c r="C99" s="71">
        <v>3076</v>
      </c>
      <c r="D99" s="58" t="s">
        <v>1346</v>
      </c>
      <c r="E99" t="s">
        <v>3278</v>
      </c>
      <c r="F99" s="301">
        <v>809269.28</v>
      </c>
      <c r="G99" s="301">
        <v>0</v>
      </c>
      <c r="H99" s="301">
        <v>34953.269999999997</v>
      </c>
      <c r="J99">
        <v>6443.22</v>
      </c>
      <c r="K99">
        <v>204364.43</v>
      </c>
      <c r="N99" s="301">
        <v>5500</v>
      </c>
      <c r="Q99" s="301">
        <v>1033</v>
      </c>
      <c r="T99">
        <v>-222460.11</v>
      </c>
      <c r="U99">
        <v>713142.2</v>
      </c>
      <c r="X99" s="301">
        <v>847921.35</v>
      </c>
      <c r="Z99" s="301">
        <v>231.27</v>
      </c>
      <c r="AB99" s="301">
        <v>612173.6</v>
      </c>
      <c r="AC99" s="301">
        <v>56800</v>
      </c>
      <c r="AD99">
        <v>696763.6</v>
      </c>
      <c r="AG99">
        <v>59250.3</v>
      </c>
      <c r="AH99">
        <v>23747.21</v>
      </c>
      <c r="AI99">
        <v>100000</v>
      </c>
      <c r="AM99" s="76">
        <f t="shared" si="7"/>
        <v>844222.55</v>
      </c>
      <c r="AN99" s="31">
        <f t="shared" si="8"/>
        <v>6533</v>
      </c>
      <c r="AO99" s="21">
        <f t="shared" si="9"/>
        <v>837689.55</v>
      </c>
      <c r="AP99" s="15">
        <f t="shared" si="10"/>
        <v>1517126.22</v>
      </c>
      <c r="AQ99" s="16">
        <f t="shared" si="11"/>
        <v>936561.11</v>
      </c>
      <c r="AR99" s="26">
        <f t="shared" si="12"/>
        <v>580565.11</v>
      </c>
    </row>
    <row r="100" spans="1:44" x14ac:dyDescent="0.25">
      <c r="A100" t="s">
        <v>549</v>
      </c>
      <c r="B100" t="s">
        <v>550</v>
      </c>
      <c r="C100" s="71">
        <v>2086</v>
      </c>
      <c r="D100" s="58" t="s">
        <v>1347</v>
      </c>
      <c r="E100" t="s">
        <v>3279</v>
      </c>
      <c r="F100" s="301">
        <v>421089.56</v>
      </c>
      <c r="G100" s="301">
        <v>0</v>
      </c>
      <c r="H100" s="301">
        <v>147557.68</v>
      </c>
      <c r="J100">
        <v>181727.7</v>
      </c>
      <c r="K100">
        <v>203255.16</v>
      </c>
      <c r="N100" s="301">
        <v>6000</v>
      </c>
      <c r="Q100" s="301">
        <v>1096</v>
      </c>
      <c r="T100">
        <v>295855.28999999998</v>
      </c>
      <c r="U100">
        <v>673323.61</v>
      </c>
      <c r="X100" s="301">
        <v>343924</v>
      </c>
      <c r="Z100" s="301">
        <v>284.75</v>
      </c>
      <c r="AB100" s="301">
        <v>167440</v>
      </c>
      <c r="AC100" s="301">
        <v>36000</v>
      </c>
      <c r="AD100">
        <v>258379</v>
      </c>
      <c r="AE100">
        <v>1500</v>
      </c>
      <c r="AG100">
        <v>172307.36</v>
      </c>
      <c r="AH100">
        <v>65807.19</v>
      </c>
      <c r="AM100" s="76">
        <f t="shared" si="7"/>
        <v>568647.24</v>
      </c>
      <c r="AN100" s="31">
        <f t="shared" si="8"/>
        <v>7096</v>
      </c>
      <c r="AO100" s="21">
        <f t="shared" si="9"/>
        <v>561551.24</v>
      </c>
      <c r="AP100" s="15">
        <f t="shared" si="10"/>
        <v>547648.75</v>
      </c>
      <c r="AQ100" s="16">
        <f t="shared" si="11"/>
        <v>533993.55000000005</v>
      </c>
      <c r="AR100" s="26">
        <f t="shared" si="12"/>
        <v>13655.199999999953</v>
      </c>
    </row>
    <row r="101" spans="1:44" x14ac:dyDescent="0.25">
      <c r="A101" t="s">
        <v>549</v>
      </c>
      <c r="B101" t="s">
        <v>550</v>
      </c>
      <c r="C101" s="71">
        <v>1893</v>
      </c>
      <c r="D101" s="58" t="s">
        <v>1348</v>
      </c>
      <c r="E101" t="s">
        <v>3280</v>
      </c>
      <c r="F101" s="301">
        <v>553756.31999999995</v>
      </c>
      <c r="G101" s="301">
        <v>0</v>
      </c>
      <c r="H101" s="301">
        <v>25035.62</v>
      </c>
      <c r="J101">
        <v>3</v>
      </c>
      <c r="K101">
        <v>289310.62</v>
      </c>
      <c r="N101" s="301">
        <v>5000</v>
      </c>
      <c r="Q101" s="301">
        <v>431</v>
      </c>
      <c r="T101">
        <v>-584685.38</v>
      </c>
      <c r="U101">
        <v>1404582.07</v>
      </c>
      <c r="X101" s="301">
        <v>343208.12</v>
      </c>
      <c r="Z101" s="301">
        <v>403.53</v>
      </c>
      <c r="AB101" s="301">
        <v>413400</v>
      </c>
      <c r="AC101" s="301">
        <v>117600</v>
      </c>
      <c r="AD101">
        <v>455158</v>
      </c>
      <c r="AG101">
        <v>278492.49</v>
      </c>
      <c r="AH101">
        <v>30133.29</v>
      </c>
      <c r="AM101" s="76">
        <f t="shared" si="7"/>
        <v>578791.93999999994</v>
      </c>
      <c r="AN101" s="31">
        <f t="shared" si="8"/>
        <v>5431</v>
      </c>
      <c r="AO101" s="21">
        <f t="shared" si="9"/>
        <v>573360.93999999994</v>
      </c>
      <c r="AP101" s="15">
        <f t="shared" si="10"/>
        <v>874611.65</v>
      </c>
      <c r="AQ101" s="16">
        <f t="shared" si="11"/>
        <v>881383.78</v>
      </c>
      <c r="AR101" s="26">
        <f t="shared" si="12"/>
        <v>-6772.1300000000047</v>
      </c>
    </row>
    <row r="102" spans="1:44" x14ac:dyDescent="0.25">
      <c r="A102" t="s">
        <v>549</v>
      </c>
      <c r="B102" t="s">
        <v>550</v>
      </c>
      <c r="C102" s="71">
        <v>2677</v>
      </c>
      <c r="D102" s="58" t="s">
        <v>1349</v>
      </c>
      <c r="E102" t="s">
        <v>3281</v>
      </c>
      <c r="F102" s="301">
        <v>287170.24</v>
      </c>
      <c r="G102" s="301">
        <v>0</v>
      </c>
      <c r="H102" s="301">
        <v>92045.73</v>
      </c>
      <c r="J102">
        <v>1</v>
      </c>
      <c r="K102">
        <v>192124.62</v>
      </c>
      <c r="N102" s="301">
        <v>6000</v>
      </c>
      <c r="Q102" s="301">
        <v>968</v>
      </c>
      <c r="T102">
        <v>37239.22</v>
      </c>
      <c r="U102">
        <v>819557.49</v>
      </c>
      <c r="X102" s="301">
        <v>218985.32</v>
      </c>
      <c r="Z102" s="301">
        <v>291.54000000000002</v>
      </c>
      <c r="AA102" s="301">
        <v>4900</v>
      </c>
      <c r="AB102" s="301">
        <v>416700</v>
      </c>
      <c r="AC102" s="301">
        <v>162400</v>
      </c>
      <c r="AD102">
        <v>496466</v>
      </c>
      <c r="AE102">
        <v>1500</v>
      </c>
      <c r="AG102">
        <v>183275.25</v>
      </c>
      <c r="AH102">
        <v>286758.73</v>
      </c>
      <c r="AM102" s="76">
        <f t="shared" si="7"/>
        <v>379215.97</v>
      </c>
      <c r="AN102" s="31">
        <f t="shared" si="8"/>
        <v>6968</v>
      </c>
      <c r="AO102" s="21">
        <f t="shared" si="9"/>
        <v>372247.97</v>
      </c>
      <c r="AP102" s="15">
        <f t="shared" si="10"/>
        <v>803276.86</v>
      </c>
      <c r="AQ102" s="16">
        <f t="shared" si="11"/>
        <v>1130399.98</v>
      </c>
      <c r="AR102" s="26">
        <f t="shared" si="12"/>
        <v>-327123.12</v>
      </c>
    </row>
    <row r="103" spans="1:44" x14ac:dyDescent="0.25">
      <c r="A103" t="s">
        <v>549</v>
      </c>
      <c r="B103" t="s">
        <v>550</v>
      </c>
      <c r="C103" s="71">
        <v>2827</v>
      </c>
      <c r="D103" s="58" t="s">
        <v>1350</v>
      </c>
      <c r="E103" t="s">
        <v>3284</v>
      </c>
      <c r="F103" s="301">
        <v>247740.52</v>
      </c>
      <c r="G103" s="301">
        <v>0</v>
      </c>
      <c r="H103" s="301">
        <v>132893.59</v>
      </c>
      <c r="J103">
        <v>2</v>
      </c>
      <c r="K103">
        <v>351693.46</v>
      </c>
      <c r="N103" s="301">
        <v>6300</v>
      </c>
      <c r="Q103" s="301">
        <v>0</v>
      </c>
      <c r="T103">
        <v>186727.36</v>
      </c>
      <c r="U103">
        <v>474645.55</v>
      </c>
      <c r="X103" s="301">
        <v>394801.32</v>
      </c>
      <c r="Z103" s="301">
        <v>167.56</v>
      </c>
      <c r="AB103" s="301">
        <v>611408</v>
      </c>
      <c r="AC103" s="301">
        <v>40200</v>
      </c>
      <c r="AD103">
        <v>651675</v>
      </c>
      <c r="AG103">
        <v>214169.25</v>
      </c>
      <c r="AH103">
        <v>55310.97</v>
      </c>
      <c r="AM103" s="76">
        <f t="shared" si="7"/>
        <v>380634.11</v>
      </c>
      <c r="AN103" s="31">
        <f t="shared" si="8"/>
        <v>6300</v>
      </c>
      <c r="AO103" s="21">
        <f t="shared" si="9"/>
        <v>374334.11</v>
      </c>
      <c r="AP103" s="15">
        <f t="shared" si="10"/>
        <v>1046576.88</v>
      </c>
      <c r="AQ103" s="16">
        <f t="shared" si="11"/>
        <v>961355.22</v>
      </c>
      <c r="AR103" s="26">
        <f t="shared" si="12"/>
        <v>85221.660000000033</v>
      </c>
    </row>
    <row r="104" spans="1:44" x14ac:dyDescent="0.25">
      <c r="A104" t="s">
        <v>549</v>
      </c>
      <c r="B104" t="s">
        <v>550</v>
      </c>
      <c r="C104" s="71">
        <v>3372</v>
      </c>
      <c r="D104" s="58" t="s">
        <v>1351</v>
      </c>
      <c r="E104" t="s">
        <v>3285</v>
      </c>
      <c r="F104" s="301">
        <v>685845.37</v>
      </c>
      <c r="G104" s="301">
        <v>14997</v>
      </c>
      <c r="H104" s="301">
        <v>377934.42</v>
      </c>
      <c r="J104">
        <v>-22323.82</v>
      </c>
      <c r="K104">
        <v>292453.3</v>
      </c>
      <c r="N104" s="301">
        <v>5000</v>
      </c>
      <c r="Q104" s="301">
        <v>2965.14</v>
      </c>
      <c r="T104">
        <v>286587.34000000003</v>
      </c>
      <c r="U104">
        <v>1172968.6100000001</v>
      </c>
      <c r="X104" s="301">
        <v>426697.01</v>
      </c>
      <c r="Z104" s="301">
        <v>566.94000000000005</v>
      </c>
      <c r="AC104" s="301">
        <v>202380</v>
      </c>
      <c r="AD104">
        <v>133552</v>
      </c>
      <c r="AG104">
        <v>481161.77</v>
      </c>
      <c r="AH104">
        <v>43687.29</v>
      </c>
      <c r="AK104">
        <v>5957.71</v>
      </c>
      <c r="AM104" s="76">
        <f t="shared" si="7"/>
        <v>1078776.79</v>
      </c>
      <c r="AN104" s="31">
        <f t="shared" si="8"/>
        <v>7965.1399999999994</v>
      </c>
      <c r="AO104" s="21">
        <f t="shared" si="9"/>
        <v>1070811.6500000001</v>
      </c>
      <c r="AP104" s="15">
        <f t="shared" si="10"/>
        <v>629643.94999999995</v>
      </c>
      <c r="AQ104" s="16">
        <f t="shared" si="11"/>
        <v>866738.77</v>
      </c>
      <c r="AR104" s="26">
        <f t="shared" si="12"/>
        <v>-237094.82000000007</v>
      </c>
    </row>
    <row r="105" spans="1:44" x14ac:dyDescent="0.25">
      <c r="A105" t="s">
        <v>549</v>
      </c>
      <c r="B105" t="s">
        <v>550</v>
      </c>
      <c r="C105" s="71">
        <v>1747</v>
      </c>
      <c r="D105" s="58" t="s">
        <v>1352</v>
      </c>
      <c r="E105" t="s">
        <v>3333</v>
      </c>
      <c r="F105" s="301">
        <v>520363.44</v>
      </c>
      <c r="G105" s="301">
        <v>0</v>
      </c>
      <c r="H105" s="301">
        <v>56290.720000000001</v>
      </c>
      <c r="J105">
        <v>301132.59999999998</v>
      </c>
      <c r="K105">
        <v>292896.21000000002</v>
      </c>
      <c r="N105" s="301">
        <v>6000</v>
      </c>
      <c r="Q105" s="301">
        <v>750</v>
      </c>
      <c r="T105">
        <v>199556.62</v>
      </c>
      <c r="U105">
        <v>764461.81</v>
      </c>
      <c r="X105" s="301">
        <v>318047.07</v>
      </c>
      <c r="Z105" s="301">
        <v>399.37</v>
      </c>
      <c r="AB105" s="301">
        <v>523500</v>
      </c>
      <c r="AC105" s="301">
        <v>220200</v>
      </c>
      <c r="AD105">
        <v>589215</v>
      </c>
      <c r="AG105">
        <v>98447.21</v>
      </c>
      <c r="AH105">
        <v>78009.69</v>
      </c>
      <c r="AK105">
        <v>540</v>
      </c>
      <c r="AM105" s="76">
        <f t="shared" si="7"/>
        <v>576654.16</v>
      </c>
      <c r="AN105" s="31">
        <f t="shared" si="8"/>
        <v>6750</v>
      </c>
      <c r="AO105" s="21">
        <f t="shared" si="9"/>
        <v>569904.16</v>
      </c>
      <c r="AP105" s="15">
        <f t="shared" si="10"/>
        <v>1062146.44</v>
      </c>
      <c r="AQ105" s="16">
        <f t="shared" si="11"/>
        <v>986411.89999999991</v>
      </c>
      <c r="AR105" s="26">
        <f t="shared" si="12"/>
        <v>75734.540000000037</v>
      </c>
    </row>
    <row r="106" spans="1:44" x14ac:dyDescent="0.25">
      <c r="A106" t="s">
        <v>549</v>
      </c>
      <c r="B106" t="s">
        <v>550</v>
      </c>
      <c r="C106" s="71">
        <v>2607</v>
      </c>
      <c r="D106" s="58" t="s">
        <v>1353</v>
      </c>
      <c r="E106" t="s">
        <v>3334</v>
      </c>
      <c r="F106" s="301">
        <v>377611.68</v>
      </c>
      <c r="G106" s="301">
        <v>0</v>
      </c>
      <c r="H106" s="301">
        <v>37709.040000000001</v>
      </c>
      <c r="J106">
        <v>937950.24</v>
      </c>
      <c r="K106">
        <v>164549.69</v>
      </c>
      <c r="N106" s="301">
        <v>6000</v>
      </c>
      <c r="Q106" s="301">
        <v>3535</v>
      </c>
      <c r="T106">
        <v>-68530.87</v>
      </c>
      <c r="U106">
        <v>1440238.21</v>
      </c>
      <c r="X106" s="301">
        <v>393375.05</v>
      </c>
      <c r="Z106" s="301">
        <v>184.81</v>
      </c>
      <c r="AB106" s="301">
        <v>581290</v>
      </c>
      <c r="AC106" s="301">
        <v>46400</v>
      </c>
      <c r="AD106">
        <v>659633</v>
      </c>
      <c r="AG106">
        <v>87420.9</v>
      </c>
      <c r="AH106">
        <v>73108.820000000007</v>
      </c>
      <c r="AK106">
        <v>8.83</v>
      </c>
      <c r="AM106" s="76">
        <f t="shared" si="7"/>
        <v>415320.72</v>
      </c>
      <c r="AN106" s="31">
        <f t="shared" si="8"/>
        <v>9535</v>
      </c>
      <c r="AO106" s="21">
        <f t="shared" si="9"/>
        <v>405785.72</v>
      </c>
      <c r="AP106" s="15">
        <f t="shared" si="10"/>
        <v>1021249.86</v>
      </c>
      <c r="AQ106" s="16">
        <f t="shared" si="11"/>
        <v>866571.54999999993</v>
      </c>
      <c r="AR106" s="26">
        <f t="shared" si="12"/>
        <v>154678.31000000006</v>
      </c>
    </row>
    <row r="107" spans="1:44" x14ac:dyDescent="0.25">
      <c r="A107" t="s">
        <v>549</v>
      </c>
      <c r="B107" t="s">
        <v>550</v>
      </c>
      <c r="C107" s="71">
        <v>2124</v>
      </c>
      <c r="D107" s="58" t="s">
        <v>1354</v>
      </c>
      <c r="E107" t="s">
        <v>3339</v>
      </c>
      <c r="F107" s="301">
        <v>1374322.99</v>
      </c>
      <c r="G107" s="301">
        <v>0</v>
      </c>
      <c r="H107" s="301">
        <v>92800.52</v>
      </c>
      <c r="J107">
        <v>1843810.23</v>
      </c>
      <c r="K107">
        <v>293472.25</v>
      </c>
      <c r="N107" s="301">
        <v>11300</v>
      </c>
      <c r="Q107" s="301">
        <v>750</v>
      </c>
      <c r="T107">
        <v>521836.13</v>
      </c>
      <c r="U107">
        <v>2616413.23</v>
      </c>
      <c r="X107" s="301">
        <v>647175.9</v>
      </c>
      <c r="Y107" s="301">
        <v>23500</v>
      </c>
      <c r="Z107" s="301">
        <v>1061.21</v>
      </c>
      <c r="AC107" s="301">
        <v>126750</v>
      </c>
      <c r="AD107">
        <v>65715</v>
      </c>
      <c r="AE107">
        <v>320</v>
      </c>
      <c r="AG107">
        <v>98900.64</v>
      </c>
      <c r="AH107">
        <v>84069.84</v>
      </c>
      <c r="AM107" s="76">
        <f t="shared" si="7"/>
        <v>1467123.51</v>
      </c>
      <c r="AN107" s="31">
        <f t="shared" si="8"/>
        <v>12050</v>
      </c>
      <c r="AO107" s="21">
        <f t="shared" si="9"/>
        <v>1455073.51</v>
      </c>
      <c r="AP107" s="15">
        <f t="shared" si="10"/>
        <v>798487.11</v>
      </c>
      <c r="AQ107" s="16">
        <f t="shared" si="11"/>
        <v>375755.48</v>
      </c>
      <c r="AR107" s="26">
        <f t="shared" si="12"/>
        <v>422731.63</v>
      </c>
    </row>
    <row r="108" spans="1:44" x14ac:dyDescent="0.25">
      <c r="A108" t="s">
        <v>553</v>
      </c>
      <c r="B108" t="s">
        <v>554</v>
      </c>
      <c r="C108" s="71">
        <v>2908</v>
      </c>
      <c r="D108" s="58" t="s">
        <v>1355</v>
      </c>
      <c r="E108" t="s">
        <v>3287</v>
      </c>
      <c r="F108" s="301">
        <v>507378.94</v>
      </c>
      <c r="G108" s="301">
        <v>0</v>
      </c>
      <c r="H108" s="301">
        <v>33392.17</v>
      </c>
      <c r="J108">
        <v>8982.23</v>
      </c>
      <c r="K108">
        <v>106631.54</v>
      </c>
      <c r="Q108" s="301">
        <v>1612.52</v>
      </c>
      <c r="T108">
        <v>-1905053.59</v>
      </c>
      <c r="U108">
        <v>2310952.34</v>
      </c>
      <c r="V108" s="301">
        <v>117</v>
      </c>
      <c r="X108" s="301">
        <v>456800</v>
      </c>
      <c r="Z108" s="301">
        <v>10</v>
      </c>
      <c r="AB108" s="301">
        <v>393000</v>
      </c>
      <c r="AC108" s="301">
        <v>208280</v>
      </c>
      <c r="AD108">
        <v>466906.64</v>
      </c>
      <c r="AG108">
        <v>232770.66</v>
      </c>
      <c r="AH108">
        <v>15281.09</v>
      </c>
      <c r="AM108" s="76">
        <f t="shared" si="7"/>
        <v>540771.11</v>
      </c>
      <c r="AN108" s="31">
        <f t="shared" si="8"/>
        <v>1612.52</v>
      </c>
      <c r="AO108" s="21">
        <f t="shared" si="9"/>
        <v>539158.59</v>
      </c>
      <c r="AP108" s="15">
        <f t="shared" si="10"/>
        <v>1058207</v>
      </c>
      <c r="AQ108" s="16">
        <f t="shared" si="11"/>
        <v>923238.39</v>
      </c>
      <c r="AR108" s="26">
        <f t="shared" si="12"/>
        <v>134968.60999999999</v>
      </c>
    </row>
    <row r="109" spans="1:44" x14ac:dyDescent="0.25">
      <c r="A109" t="s">
        <v>553</v>
      </c>
      <c r="B109" t="s">
        <v>554</v>
      </c>
      <c r="C109" s="71">
        <v>2944</v>
      </c>
      <c r="D109" s="58" t="s">
        <v>1356</v>
      </c>
      <c r="E109" t="s">
        <v>3288</v>
      </c>
      <c r="F109" s="301">
        <v>774310.36</v>
      </c>
      <c r="G109" s="301">
        <v>0</v>
      </c>
      <c r="H109" s="301">
        <v>19289.12</v>
      </c>
      <c r="J109">
        <v>1283193.68</v>
      </c>
      <c r="K109">
        <v>97644.5</v>
      </c>
      <c r="Q109" s="301">
        <v>532.72</v>
      </c>
      <c r="T109">
        <v>794380.63</v>
      </c>
      <c r="U109">
        <v>1228203.58</v>
      </c>
      <c r="X109" s="301">
        <v>317869.90999999997</v>
      </c>
      <c r="Z109" s="301">
        <v>34.78</v>
      </c>
      <c r="AB109" s="301">
        <v>338280</v>
      </c>
      <c r="AC109" s="301">
        <v>153200</v>
      </c>
      <c r="AD109">
        <v>415500</v>
      </c>
      <c r="AG109">
        <v>134445.76999999999</v>
      </c>
      <c r="AH109">
        <v>48993.19</v>
      </c>
      <c r="AM109" s="76">
        <f t="shared" si="7"/>
        <v>793599.48</v>
      </c>
      <c r="AN109" s="31">
        <f t="shared" si="8"/>
        <v>532.72</v>
      </c>
      <c r="AO109" s="21">
        <f t="shared" si="9"/>
        <v>793066.76</v>
      </c>
      <c r="AP109" s="15">
        <f t="shared" si="10"/>
        <v>809384.69</v>
      </c>
      <c r="AQ109" s="16">
        <f t="shared" si="11"/>
        <v>752138.96</v>
      </c>
      <c r="AR109" s="26">
        <f t="shared" si="12"/>
        <v>57245.729999999981</v>
      </c>
    </row>
    <row r="110" spans="1:44" x14ac:dyDescent="0.25">
      <c r="A110" t="s">
        <v>553</v>
      </c>
      <c r="B110" t="s">
        <v>554</v>
      </c>
      <c r="C110" s="71">
        <v>4209</v>
      </c>
      <c r="D110" s="58" t="s">
        <v>1357</v>
      </c>
      <c r="E110" t="s">
        <v>3289</v>
      </c>
      <c r="F110" s="301">
        <v>516571.47</v>
      </c>
      <c r="G110" s="301">
        <v>0</v>
      </c>
      <c r="H110" s="301">
        <v>49638.13</v>
      </c>
      <c r="J110">
        <v>1251082.3600000001</v>
      </c>
      <c r="K110">
        <v>89243.82</v>
      </c>
      <c r="O110" s="301">
        <v>6000</v>
      </c>
      <c r="Q110" s="301">
        <v>0</v>
      </c>
      <c r="T110">
        <v>302595.07</v>
      </c>
      <c r="U110">
        <v>1322855.6000000001</v>
      </c>
      <c r="X110" s="301">
        <v>423961.25</v>
      </c>
      <c r="Z110" s="301">
        <v>28.72</v>
      </c>
      <c r="AB110" s="301">
        <v>382200</v>
      </c>
      <c r="AC110" s="301">
        <v>288400</v>
      </c>
      <c r="AD110">
        <v>449121</v>
      </c>
      <c r="AG110">
        <v>176297.63</v>
      </c>
      <c r="AH110">
        <v>45752.23</v>
      </c>
      <c r="AM110" s="76">
        <f t="shared" si="7"/>
        <v>566209.6</v>
      </c>
      <c r="AN110" s="31">
        <f t="shared" si="8"/>
        <v>6000</v>
      </c>
      <c r="AO110" s="21">
        <f t="shared" si="9"/>
        <v>560209.6</v>
      </c>
      <c r="AP110" s="15">
        <f t="shared" si="10"/>
        <v>1094589.97</v>
      </c>
      <c r="AQ110" s="16">
        <f t="shared" si="11"/>
        <v>959570.86</v>
      </c>
      <c r="AR110" s="26">
        <f t="shared" si="12"/>
        <v>135019.10999999999</v>
      </c>
    </row>
    <row r="111" spans="1:44" x14ac:dyDescent="0.25">
      <c r="A111" t="s">
        <v>553</v>
      </c>
      <c r="B111" t="s">
        <v>554</v>
      </c>
      <c r="C111" s="71">
        <v>4669</v>
      </c>
      <c r="D111" s="58" t="s">
        <v>1358</v>
      </c>
      <c r="E111" t="s">
        <v>3290</v>
      </c>
      <c r="F111" s="301">
        <v>439752.25</v>
      </c>
      <c r="G111" s="301">
        <v>0</v>
      </c>
      <c r="H111" s="301">
        <v>159906.67000000001</v>
      </c>
      <c r="J111">
        <v>1115038.5900000001</v>
      </c>
      <c r="K111">
        <v>283578.48</v>
      </c>
      <c r="Q111" s="301">
        <v>-509</v>
      </c>
      <c r="T111">
        <v>-195022.42</v>
      </c>
      <c r="U111">
        <v>2235714.37</v>
      </c>
      <c r="X111" s="301">
        <v>438443.61</v>
      </c>
      <c r="Z111" s="301">
        <v>16.440000000000001</v>
      </c>
      <c r="AB111" s="301">
        <v>535301.4</v>
      </c>
      <c r="AC111" s="301">
        <v>153800</v>
      </c>
      <c r="AD111">
        <v>611927.4</v>
      </c>
      <c r="AG111">
        <v>285661.25</v>
      </c>
      <c r="AH111">
        <v>115786.76</v>
      </c>
      <c r="AM111" s="76">
        <f t="shared" si="7"/>
        <v>599658.92000000004</v>
      </c>
      <c r="AN111" s="31">
        <f t="shared" si="8"/>
        <v>-509</v>
      </c>
      <c r="AO111" s="21">
        <f t="shared" si="9"/>
        <v>600167.92000000004</v>
      </c>
      <c r="AP111" s="15">
        <f t="shared" si="10"/>
        <v>1127561.45</v>
      </c>
      <c r="AQ111" s="16">
        <f t="shared" si="11"/>
        <v>1167175.4099999999</v>
      </c>
      <c r="AR111" s="26">
        <f t="shared" si="12"/>
        <v>-39613.959999999963</v>
      </c>
    </row>
    <row r="112" spans="1:44" x14ac:dyDescent="0.25">
      <c r="A112" t="s">
        <v>553</v>
      </c>
      <c r="B112" t="s">
        <v>554</v>
      </c>
      <c r="C112" s="71">
        <v>2279</v>
      </c>
      <c r="D112" s="58" t="s">
        <v>1359</v>
      </c>
      <c r="E112" t="s">
        <v>3291</v>
      </c>
      <c r="F112" s="301">
        <v>473360.96</v>
      </c>
      <c r="G112" s="301">
        <v>0</v>
      </c>
      <c r="H112" s="301">
        <v>88424.13</v>
      </c>
      <c r="J112">
        <v>452034.5</v>
      </c>
      <c r="K112">
        <v>74568.800000000003</v>
      </c>
      <c r="N112" s="301">
        <v>37200</v>
      </c>
      <c r="Q112" s="301">
        <v>1379.4</v>
      </c>
      <c r="T112">
        <v>-868090.31</v>
      </c>
      <c r="U112">
        <v>1762414.5</v>
      </c>
      <c r="X112" s="301">
        <v>325252.25</v>
      </c>
      <c r="Y112" s="301">
        <v>60000</v>
      </c>
      <c r="Z112" s="301">
        <v>19.16</v>
      </c>
      <c r="AB112" s="301">
        <v>310081.2</v>
      </c>
      <c r="AC112" s="301">
        <v>125200</v>
      </c>
      <c r="AD112">
        <v>382047.2</v>
      </c>
      <c r="AG112">
        <v>159438.88</v>
      </c>
      <c r="AH112">
        <v>56608.73</v>
      </c>
      <c r="AM112" s="76">
        <f t="shared" si="7"/>
        <v>561785.09000000008</v>
      </c>
      <c r="AN112" s="31">
        <f t="shared" si="8"/>
        <v>38579.4</v>
      </c>
      <c r="AO112" s="21">
        <f t="shared" si="9"/>
        <v>523205.69000000006</v>
      </c>
      <c r="AP112" s="15">
        <f t="shared" si="10"/>
        <v>820552.61</v>
      </c>
      <c r="AQ112" s="16">
        <f t="shared" si="11"/>
        <v>723294.81</v>
      </c>
      <c r="AR112" s="26">
        <f t="shared" si="12"/>
        <v>97257.79999999993</v>
      </c>
    </row>
    <row r="113" spans="1:44" x14ac:dyDescent="0.25">
      <c r="A113" t="s">
        <v>553</v>
      </c>
      <c r="B113" t="s">
        <v>554</v>
      </c>
      <c r="C113" s="71">
        <v>723</v>
      </c>
      <c r="D113" s="58" t="s">
        <v>1360</v>
      </c>
      <c r="E113" t="s">
        <v>3292</v>
      </c>
      <c r="F113" s="301">
        <v>575385.19999999995</v>
      </c>
      <c r="G113" s="301">
        <v>0</v>
      </c>
      <c r="H113" s="301">
        <v>19026.43</v>
      </c>
      <c r="J113">
        <v>1930056.94</v>
      </c>
      <c r="K113">
        <v>166607.49</v>
      </c>
      <c r="L113">
        <v>1</v>
      </c>
      <c r="Q113" s="301">
        <v>1534</v>
      </c>
      <c r="T113">
        <v>1948609.62</v>
      </c>
      <c r="U113">
        <v>513834.47</v>
      </c>
      <c r="X113" s="301">
        <v>366025.04</v>
      </c>
      <c r="Y113" s="301">
        <v>36000</v>
      </c>
      <c r="Z113" s="301">
        <v>3.23</v>
      </c>
      <c r="AB113" s="301">
        <v>295040</v>
      </c>
      <c r="AC113" s="301">
        <v>113930.77</v>
      </c>
      <c r="AD113">
        <v>355822</v>
      </c>
      <c r="AG113">
        <v>126605.19</v>
      </c>
      <c r="AH113">
        <v>46097.88</v>
      </c>
      <c r="AM113" s="76">
        <f t="shared" si="7"/>
        <v>594411.63</v>
      </c>
      <c r="AN113" s="31">
        <f t="shared" si="8"/>
        <v>1534</v>
      </c>
      <c r="AO113" s="21">
        <f t="shared" si="9"/>
        <v>592877.63</v>
      </c>
      <c r="AP113" s="15">
        <f t="shared" si="10"/>
        <v>810999.04</v>
      </c>
      <c r="AQ113" s="16">
        <f t="shared" si="11"/>
        <v>642455.84</v>
      </c>
      <c r="AR113" s="26">
        <f t="shared" si="12"/>
        <v>168543.20000000007</v>
      </c>
    </row>
    <row r="114" spans="1:44" x14ac:dyDescent="0.25">
      <c r="A114" t="s">
        <v>553</v>
      </c>
      <c r="B114" t="s">
        <v>554</v>
      </c>
      <c r="C114" s="71">
        <v>3567</v>
      </c>
      <c r="D114" s="58" t="s">
        <v>1361</v>
      </c>
      <c r="E114" t="s">
        <v>3293</v>
      </c>
      <c r="F114" s="301">
        <v>663870.69999999995</v>
      </c>
      <c r="G114" s="301">
        <v>183164.1</v>
      </c>
      <c r="H114" s="301">
        <v>191945.15</v>
      </c>
      <c r="J114">
        <v>487052.93</v>
      </c>
      <c r="K114">
        <v>136606.63</v>
      </c>
      <c r="O114" s="301">
        <v>659.26</v>
      </c>
      <c r="Q114" s="301">
        <v>145</v>
      </c>
      <c r="T114">
        <v>-2652436.2000000002</v>
      </c>
      <c r="U114">
        <v>3774792.24</v>
      </c>
      <c r="X114" s="301">
        <v>838480</v>
      </c>
      <c r="Y114" s="301">
        <v>42000</v>
      </c>
      <c r="Z114" s="301">
        <v>10.66</v>
      </c>
      <c r="AB114" s="301">
        <v>359900</v>
      </c>
      <c r="AC114" s="301">
        <v>193800</v>
      </c>
      <c r="AD114">
        <v>455483</v>
      </c>
      <c r="AG114">
        <v>289825.52</v>
      </c>
      <c r="AH114">
        <v>64477.93</v>
      </c>
      <c r="AM114" s="76">
        <f t="shared" si="7"/>
        <v>1038979.95</v>
      </c>
      <c r="AN114" s="31">
        <f t="shared" si="8"/>
        <v>804.26</v>
      </c>
      <c r="AO114" s="21">
        <f t="shared" si="9"/>
        <v>1038175.69</v>
      </c>
      <c r="AP114" s="15">
        <f t="shared" si="10"/>
        <v>1434190.6600000001</v>
      </c>
      <c r="AQ114" s="16">
        <f t="shared" si="11"/>
        <v>1003586.4500000001</v>
      </c>
      <c r="AR114" s="26">
        <f t="shared" si="12"/>
        <v>430604.21000000008</v>
      </c>
    </row>
    <row r="115" spans="1:44" x14ac:dyDescent="0.25">
      <c r="A115" t="s">
        <v>553</v>
      </c>
      <c r="B115" t="s">
        <v>554</v>
      </c>
      <c r="C115" s="71">
        <v>2416</v>
      </c>
      <c r="D115" s="58" t="s">
        <v>1362</v>
      </c>
      <c r="E115" t="s">
        <v>3294</v>
      </c>
      <c r="F115" s="301">
        <v>575300.31999999995</v>
      </c>
      <c r="G115" s="301">
        <v>0</v>
      </c>
      <c r="H115" s="301">
        <v>32168.26</v>
      </c>
      <c r="J115">
        <v>257367.99</v>
      </c>
      <c r="K115">
        <v>321066.14</v>
      </c>
      <c r="Q115" s="301">
        <v>-7407.5</v>
      </c>
      <c r="T115">
        <v>-911010.05</v>
      </c>
      <c r="U115">
        <v>1908283.93</v>
      </c>
      <c r="X115" s="301">
        <v>321418.64</v>
      </c>
      <c r="Y115" s="301">
        <v>78000</v>
      </c>
      <c r="Z115" s="301">
        <v>12.41</v>
      </c>
      <c r="AB115" s="301">
        <v>403600</v>
      </c>
      <c r="AD115">
        <v>483744</v>
      </c>
      <c r="AG115">
        <v>147517.56</v>
      </c>
      <c r="AH115">
        <v>37833.160000000003</v>
      </c>
      <c r="AM115" s="76">
        <f t="shared" si="7"/>
        <v>607468.57999999996</v>
      </c>
      <c r="AN115" s="31">
        <f t="shared" si="8"/>
        <v>-7407.5</v>
      </c>
      <c r="AO115" s="21">
        <f t="shared" si="9"/>
        <v>614876.07999999996</v>
      </c>
      <c r="AP115" s="15">
        <f t="shared" si="10"/>
        <v>803031.05</v>
      </c>
      <c r="AQ115" s="16">
        <f t="shared" si="11"/>
        <v>669094.72000000009</v>
      </c>
      <c r="AR115" s="26">
        <f t="shared" si="12"/>
        <v>133936.32999999996</v>
      </c>
    </row>
    <row r="116" spans="1:44" x14ac:dyDescent="0.25">
      <c r="A116" t="s">
        <v>553</v>
      </c>
      <c r="B116" t="s">
        <v>554</v>
      </c>
      <c r="C116" s="71">
        <v>1268</v>
      </c>
      <c r="D116" s="58" t="s">
        <v>1363</v>
      </c>
      <c r="E116" t="s">
        <v>3295</v>
      </c>
      <c r="F116" s="301">
        <v>541935.85</v>
      </c>
      <c r="G116" s="301">
        <v>0</v>
      </c>
      <c r="H116" s="301">
        <v>43030.23</v>
      </c>
      <c r="J116">
        <v>946102.56</v>
      </c>
      <c r="K116">
        <v>242194.69</v>
      </c>
      <c r="Q116" s="301">
        <v>-18.72</v>
      </c>
      <c r="T116">
        <v>-437847.08</v>
      </c>
      <c r="U116">
        <v>1980426.11</v>
      </c>
      <c r="X116" s="301">
        <v>371709.67</v>
      </c>
      <c r="Y116" s="301">
        <v>84000</v>
      </c>
      <c r="Z116" s="301">
        <v>9.94</v>
      </c>
      <c r="AB116" s="301">
        <v>334076.2</v>
      </c>
      <c r="AC116" s="301">
        <v>96700</v>
      </c>
      <c r="AD116">
        <v>379946.2</v>
      </c>
      <c r="AG116">
        <v>176520.46</v>
      </c>
      <c r="AH116">
        <v>53550.98</v>
      </c>
      <c r="AM116" s="76">
        <f t="shared" si="7"/>
        <v>584966.07999999996</v>
      </c>
      <c r="AN116" s="31">
        <f t="shared" si="8"/>
        <v>-18.72</v>
      </c>
      <c r="AO116" s="21">
        <f t="shared" si="9"/>
        <v>584984.79999999993</v>
      </c>
      <c r="AP116" s="15">
        <f t="shared" si="10"/>
        <v>886495.81</v>
      </c>
      <c r="AQ116" s="16">
        <f t="shared" si="11"/>
        <v>706717.64</v>
      </c>
      <c r="AR116" s="26">
        <f t="shared" si="12"/>
        <v>179778.17000000004</v>
      </c>
    </row>
    <row r="117" spans="1:44" x14ac:dyDescent="0.25">
      <c r="A117" t="s">
        <v>553</v>
      </c>
      <c r="B117" t="s">
        <v>554</v>
      </c>
      <c r="C117" s="71">
        <v>3345</v>
      </c>
      <c r="D117" s="58" t="s">
        <v>1364</v>
      </c>
      <c r="E117" t="s">
        <v>3296</v>
      </c>
      <c r="F117" s="301">
        <v>570960.92000000004</v>
      </c>
      <c r="G117" s="301">
        <v>20650.47</v>
      </c>
      <c r="H117" s="301">
        <v>10450.19</v>
      </c>
      <c r="J117">
        <v>185178.27</v>
      </c>
      <c r="K117">
        <v>415685.96</v>
      </c>
      <c r="Q117" s="301">
        <v>-1453</v>
      </c>
      <c r="T117">
        <v>-1054951.97</v>
      </c>
      <c r="U117">
        <v>2133398.12</v>
      </c>
      <c r="X117" s="301">
        <v>348426.52</v>
      </c>
      <c r="Y117" s="301">
        <v>71000</v>
      </c>
      <c r="Z117" s="301">
        <v>75.540000000000006</v>
      </c>
      <c r="AB117" s="301">
        <v>635416.6</v>
      </c>
      <c r="AC117" s="301">
        <v>146400</v>
      </c>
      <c r="AD117">
        <v>712053.7</v>
      </c>
      <c r="AG117">
        <v>243412.98</v>
      </c>
      <c r="AH117">
        <v>47976.32</v>
      </c>
      <c r="AM117" s="76">
        <f t="shared" si="7"/>
        <v>602061.57999999996</v>
      </c>
      <c r="AN117" s="31">
        <f t="shared" si="8"/>
        <v>-1453</v>
      </c>
      <c r="AO117" s="21">
        <f t="shared" si="9"/>
        <v>603514.57999999996</v>
      </c>
      <c r="AP117" s="15">
        <f t="shared" si="10"/>
        <v>1201318.6599999999</v>
      </c>
      <c r="AQ117" s="16">
        <f t="shared" si="11"/>
        <v>1149843</v>
      </c>
      <c r="AR117" s="26">
        <f t="shared" si="12"/>
        <v>51475.659999999916</v>
      </c>
    </row>
    <row r="118" spans="1:44" x14ac:dyDescent="0.25">
      <c r="A118" t="s">
        <v>553</v>
      </c>
      <c r="B118" t="s">
        <v>554</v>
      </c>
      <c r="C118" s="71">
        <v>1431</v>
      </c>
      <c r="D118" s="58" t="s">
        <v>1365</v>
      </c>
      <c r="E118" t="s">
        <v>3297</v>
      </c>
      <c r="F118" s="301">
        <v>364224.78</v>
      </c>
      <c r="G118" s="301">
        <v>0</v>
      </c>
      <c r="H118" s="301">
        <v>37768.269999999997</v>
      </c>
      <c r="J118">
        <v>5</v>
      </c>
      <c r="K118">
        <v>150321.48000000001</v>
      </c>
      <c r="O118" s="301">
        <v>6000</v>
      </c>
      <c r="T118">
        <v>-1511542.96</v>
      </c>
      <c r="U118">
        <v>1945240.49</v>
      </c>
      <c r="X118" s="301">
        <v>255618.96</v>
      </c>
      <c r="Z118" s="301">
        <v>7.37</v>
      </c>
      <c r="AB118" s="301">
        <v>382721.6</v>
      </c>
      <c r="AC118" s="301">
        <v>267465</v>
      </c>
      <c r="AD118">
        <v>475619.6</v>
      </c>
      <c r="AF118">
        <v>1800</v>
      </c>
      <c r="AG118">
        <v>190929.35</v>
      </c>
      <c r="AH118">
        <v>14197.85</v>
      </c>
      <c r="AK118">
        <v>16.13</v>
      </c>
      <c r="AM118" s="76">
        <f t="shared" si="7"/>
        <v>401993.05000000005</v>
      </c>
      <c r="AN118" s="31">
        <f t="shared" si="8"/>
        <v>6000</v>
      </c>
      <c r="AO118" s="21">
        <f t="shared" si="9"/>
        <v>395993.05000000005</v>
      </c>
      <c r="AP118" s="15">
        <f t="shared" si="10"/>
        <v>905812.92999999993</v>
      </c>
      <c r="AQ118" s="16">
        <f t="shared" si="11"/>
        <v>950027.92999999993</v>
      </c>
      <c r="AR118" s="26">
        <f t="shared" si="12"/>
        <v>-44215</v>
      </c>
    </row>
    <row r="119" spans="1:44" x14ac:dyDescent="0.25">
      <c r="A119" t="s">
        <v>553</v>
      </c>
      <c r="B119" t="s">
        <v>554</v>
      </c>
      <c r="C119" s="71">
        <v>2020</v>
      </c>
      <c r="D119" s="58" t="s">
        <v>1366</v>
      </c>
      <c r="E119" t="s">
        <v>3298</v>
      </c>
      <c r="F119" s="301">
        <v>451774.2</v>
      </c>
      <c r="G119" s="301">
        <v>0</v>
      </c>
      <c r="H119" s="301">
        <v>39301.78</v>
      </c>
      <c r="J119">
        <v>298842.74</v>
      </c>
      <c r="K119">
        <v>142825.49</v>
      </c>
      <c r="Q119" s="301">
        <v>-1367</v>
      </c>
      <c r="T119">
        <v>-1801723.99</v>
      </c>
      <c r="U119">
        <v>2404357.2799999998</v>
      </c>
      <c r="X119" s="301">
        <v>661183</v>
      </c>
      <c r="Z119" s="301">
        <v>105.57</v>
      </c>
      <c r="AB119" s="301">
        <v>288520</v>
      </c>
      <c r="AD119">
        <v>376176</v>
      </c>
      <c r="AG119">
        <v>140412.10999999999</v>
      </c>
      <c r="AH119">
        <v>37892.54</v>
      </c>
      <c r="AM119" s="76">
        <f t="shared" si="7"/>
        <v>491075.98</v>
      </c>
      <c r="AN119" s="31">
        <f t="shared" si="8"/>
        <v>-1367</v>
      </c>
      <c r="AO119" s="21">
        <f t="shared" si="9"/>
        <v>492442.98</v>
      </c>
      <c r="AP119" s="15">
        <f t="shared" si="10"/>
        <v>949808.57</v>
      </c>
      <c r="AQ119" s="16">
        <f t="shared" si="11"/>
        <v>554480.65</v>
      </c>
      <c r="AR119" s="26">
        <f t="shared" si="12"/>
        <v>395327.91999999993</v>
      </c>
    </row>
    <row r="120" spans="1:44" x14ac:dyDescent="0.25">
      <c r="A120" t="s">
        <v>553</v>
      </c>
      <c r="B120" t="s">
        <v>554</v>
      </c>
      <c r="C120" s="71">
        <v>3005</v>
      </c>
      <c r="D120" s="58" t="s">
        <v>1367</v>
      </c>
      <c r="E120" t="s">
        <v>3299</v>
      </c>
      <c r="F120" s="301">
        <v>490700.43</v>
      </c>
      <c r="G120" s="301">
        <v>10000</v>
      </c>
      <c r="H120" s="301">
        <v>28515.57</v>
      </c>
      <c r="J120">
        <v>7</v>
      </c>
      <c r="K120">
        <v>141940.31</v>
      </c>
      <c r="Q120" s="301">
        <v>-6257.27</v>
      </c>
      <c r="T120">
        <v>-2700059.1</v>
      </c>
      <c r="U120">
        <v>3154007.83</v>
      </c>
      <c r="X120" s="301">
        <v>386409.48</v>
      </c>
      <c r="Z120" s="301">
        <v>43.09</v>
      </c>
      <c r="AB120" s="301">
        <v>454080</v>
      </c>
      <c r="AC120" s="301">
        <v>157200</v>
      </c>
      <c r="AD120">
        <v>539614</v>
      </c>
      <c r="AG120">
        <v>117736.68</v>
      </c>
      <c r="AH120">
        <v>11185.04</v>
      </c>
      <c r="AM120" s="76">
        <f t="shared" si="7"/>
        <v>529216</v>
      </c>
      <c r="AN120" s="31">
        <f t="shared" si="8"/>
        <v>-6257.27</v>
      </c>
      <c r="AO120" s="21">
        <f t="shared" si="9"/>
        <v>535473.27</v>
      </c>
      <c r="AP120" s="15">
        <f t="shared" si="10"/>
        <v>997732.57000000007</v>
      </c>
      <c r="AQ120" s="16">
        <f t="shared" si="11"/>
        <v>825735.72</v>
      </c>
      <c r="AR120" s="26">
        <f t="shared" si="12"/>
        <v>171996.85000000009</v>
      </c>
    </row>
    <row r="121" spans="1:44" x14ac:dyDescent="0.25">
      <c r="A121" t="s">
        <v>553</v>
      </c>
      <c r="B121" t="s">
        <v>554</v>
      </c>
      <c r="C121" s="71">
        <v>2671</v>
      </c>
      <c r="D121" s="58" t="s">
        <v>1368</v>
      </c>
      <c r="E121" t="s">
        <v>3300</v>
      </c>
      <c r="F121" s="301">
        <v>572732.91</v>
      </c>
      <c r="G121" s="301">
        <v>0</v>
      </c>
      <c r="H121" s="301">
        <v>56147.21</v>
      </c>
      <c r="J121">
        <v>559677.77</v>
      </c>
      <c r="K121">
        <v>212729.81</v>
      </c>
      <c r="P121" s="301">
        <v>251395</v>
      </c>
      <c r="Q121" s="301">
        <v>-114.41</v>
      </c>
      <c r="T121">
        <v>-1329898.3500000001</v>
      </c>
      <c r="U121">
        <v>2272032.2400000002</v>
      </c>
      <c r="X121" s="301">
        <v>415831.66</v>
      </c>
      <c r="Z121" s="301">
        <v>96.59</v>
      </c>
      <c r="AB121" s="301">
        <v>381309.2</v>
      </c>
      <c r="AC121" s="301">
        <v>231227.25</v>
      </c>
      <c r="AD121">
        <v>442729.2</v>
      </c>
      <c r="AG121">
        <v>241675.79</v>
      </c>
      <c r="AH121">
        <v>63628.49</v>
      </c>
      <c r="AM121" s="76">
        <f t="shared" si="7"/>
        <v>628880.12</v>
      </c>
      <c r="AN121" s="31">
        <f t="shared" si="8"/>
        <v>251280.59</v>
      </c>
      <c r="AO121" s="21">
        <f t="shared" si="9"/>
        <v>377599.53</v>
      </c>
      <c r="AP121" s="15">
        <f t="shared" si="10"/>
        <v>1028464.7</v>
      </c>
      <c r="AQ121" s="16">
        <f t="shared" si="11"/>
        <v>979260.73</v>
      </c>
      <c r="AR121" s="26">
        <f t="shared" si="12"/>
        <v>49203.969999999972</v>
      </c>
    </row>
    <row r="122" spans="1:44" x14ac:dyDescent="0.25">
      <c r="A122" t="s">
        <v>553</v>
      </c>
      <c r="B122" t="s">
        <v>554</v>
      </c>
      <c r="C122" s="71">
        <v>1913</v>
      </c>
      <c r="D122" s="58" t="s">
        <v>1369</v>
      </c>
      <c r="E122" t="s">
        <v>3301</v>
      </c>
      <c r="F122" s="301">
        <v>250266.54</v>
      </c>
      <c r="G122" s="301">
        <v>0</v>
      </c>
      <c r="H122" s="301">
        <v>261262.33</v>
      </c>
      <c r="J122">
        <v>241879.73</v>
      </c>
      <c r="K122">
        <v>71768.47</v>
      </c>
      <c r="O122" s="301">
        <v>10000</v>
      </c>
      <c r="Q122" s="301">
        <v>1181</v>
      </c>
      <c r="T122">
        <v>-1078900.8899999999</v>
      </c>
      <c r="U122">
        <v>1679735.01</v>
      </c>
      <c r="X122" s="301">
        <v>315223.21000000002</v>
      </c>
      <c r="Y122" s="301">
        <v>108000</v>
      </c>
      <c r="AB122" s="301">
        <v>175440</v>
      </c>
      <c r="AC122" s="301">
        <v>60500</v>
      </c>
      <c r="AD122">
        <v>249640</v>
      </c>
      <c r="AG122">
        <v>150126.79999999999</v>
      </c>
      <c r="AH122">
        <v>47859.35</v>
      </c>
      <c r="AM122" s="76">
        <f t="shared" si="7"/>
        <v>511528.87</v>
      </c>
      <c r="AN122" s="31">
        <f t="shared" si="8"/>
        <v>11181</v>
      </c>
      <c r="AO122" s="21">
        <f t="shared" si="9"/>
        <v>500347.87</v>
      </c>
      <c r="AP122" s="15">
        <f t="shared" si="10"/>
        <v>659163.21</v>
      </c>
      <c r="AQ122" s="16">
        <f t="shared" si="11"/>
        <v>508126.14999999997</v>
      </c>
      <c r="AR122" s="26">
        <f t="shared" si="12"/>
        <v>151037.06</v>
      </c>
    </row>
    <row r="123" spans="1:44" x14ac:dyDescent="0.25">
      <c r="A123" t="s">
        <v>553</v>
      </c>
      <c r="B123" t="s">
        <v>554</v>
      </c>
      <c r="C123" s="71">
        <v>2409</v>
      </c>
      <c r="D123" s="58" t="s">
        <v>1370</v>
      </c>
      <c r="E123" t="s">
        <v>3302</v>
      </c>
      <c r="F123" s="301">
        <v>723926.45</v>
      </c>
      <c r="G123" s="301">
        <v>0</v>
      </c>
      <c r="H123" s="301">
        <v>43081.3</v>
      </c>
      <c r="J123">
        <v>-53867.02</v>
      </c>
      <c r="K123">
        <v>125103.7</v>
      </c>
      <c r="O123" s="301">
        <v>6000</v>
      </c>
      <c r="Q123" s="301">
        <v>205.61</v>
      </c>
      <c r="T123">
        <v>-1241478.57</v>
      </c>
      <c r="U123">
        <v>1611506.92</v>
      </c>
      <c r="X123" s="301">
        <v>268506.46999999997</v>
      </c>
      <c r="Y123" s="301">
        <v>277000</v>
      </c>
      <c r="AB123" s="301">
        <v>391520</v>
      </c>
      <c r="AC123" s="301">
        <v>259511</v>
      </c>
      <c r="AD123">
        <v>470565</v>
      </c>
      <c r="AG123">
        <v>118639.32</v>
      </c>
      <c r="AH123">
        <v>39600.68</v>
      </c>
      <c r="AM123" s="76">
        <f t="shared" si="7"/>
        <v>767007.75</v>
      </c>
      <c r="AN123" s="31">
        <f t="shared" si="8"/>
        <v>6205.61</v>
      </c>
      <c r="AO123" s="21">
        <f t="shared" si="9"/>
        <v>760802.14</v>
      </c>
      <c r="AP123" s="15">
        <f t="shared" si="10"/>
        <v>1196537.47</v>
      </c>
      <c r="AQ123" s="16">
        <f t="shared" si="11"/>
        <v>888316.00000000012</v>
      </c>
      <c r="AR123" s="26">
        <f t="shared" si="12"/>
        <v>308221.46999999986</v>
      </c>
    </row>
    <row r="124" spans="1:44" x14ac:dyDescent="0.25">
      <c r="A124" t="s">
        <v>553</v>
      </c>
      <c r="B124" t="s">
        <v>554</v>
      </c>
      <c r="C124" s="71">
        <v>1702</v>
      </c>
      <c r="D124" s="58" t="s">
        <v>1371</v>
      </c>
      <c r="E124" t="s">
        <v>3303</v>
      </c>
      <c r="F124" s="301">
        <v>317137.5</v>
      </c>
      <c r="G124" s="301">
        <v>98279.91</v>
      </c>
      <c r="H124" s="301">
        <v>318258.28000000003</v>
      </c>
      <c r="J124">
        <v>-18902.060000000001</v>
      </c>
      <c r="K124">
        <v>572122.06999999995</v>
      </c>
      <c r="N124" s="301">
        <v>59800</v>
      </c>
      <c r="Q124" s="301">
        <v>2698.34</v>
      </c>
      <c r="T124">
        <v>323510.74</v>
      </c>
      <c r="U124">
        <v>667875.67000000004</v>
      </c>
      <c r="X124" s="301">
        <v>352065.93</v>
      </c>
      <c r="Y124" s="301">
        <v>6000</v>
      </c>
      <c r="AB124" s="301">
        <v>76135.8</v>
      </c>
      <c r="AC124" s="301">
        <v>122400</v>
      </c>
      <c r="AD124">
        <v>116891.8</v>
      </c>
      <c r="AG124">
        <v>100217.1</v>
      </c>
      <c r="AH124">
        <v>24456.880000000001</v>
      </c>
      <c r="AM124" s="76">
        <f t="shared" si="7"/>
        <v>733675.69000000006</v>
      </c>
      <c r="AN124" s="31">
        <f t="shared" si="8"/>
        <v>62498.34</v>
      </c>
      <c r="AO124" s="21">
        <f t="shared" si="9"/>
        <v>671177.35000000009</v>
      </c>
      <c r="AP124" s="15">
        <f t="shared" si="10"/>
        <v>556601.73</v>
      </c>
      <c r="AQ124" s="16">
        <f t="shared" si="11"/>
        <v>363965.78</v>
      </c>
      <c r="AR124" s="26">
        <f t="shared" si="12"/>
        <v>192635.94999999995</v>
      </c>
    </row>
    <row r="125" spans="1:44" x14ac:dyDescent="0.25">
      <c r="A125" t="s">
        <v>553</v>
      </c>
      <c r="B125" t="s">
        <v>554</v>
      </c>
      <c r="C125" s="71">
        <v>2179</v>
      </c>
      <c r="D125" s="58" t="s">
        <v>1372</v>
      </c>
      <c r="E125" t="s">
        <v>3304</v>
      </c>
      <c r="F125" s="301">
        <v>643460.43000000005</v>
      </c>
      <c r="G125" s="301">
        <v>0</v>
      </c>
      <c r="H125" s="301">
        <v>49240.95</v>
      </c>
      <c r="J125">
        <v>563726.38</v>
      </c>
      <c r="K125">
        <v>226926.6</v>
      </c>
      <c r="L125">
        <v>1</v>
      </c>
      <c r="O125" s="301">
        <v>440</v>
      </c>
      <c r="Q125" s="301">
        <v>-1754.37</v>
      </c>
      <c r="T125">
        <v>459354.27</v>
      </c>
      <c r="U125">
        <v>654977.96</v>
      </c>
      <c r="X125" s="301">
        <v>582206.15</v>
      </c>
      <c r="Y125" s="301">
        <v>30000</v>
      </c>
      <c r="Z125" s="301">
        <v>20.52</v>
      </c>
      <c r="AB125" s="301">
        <v>342417.3</v>
      </c>
      <c r="AC125" s="301">
        <v>141600</v>
      </c>
      <c r="AD125">
        <v>424334.3</v>
      </c>
      <c r="AG125">
        <v>134181.92000000001</v>
      </c>
      <c r="AH125">
        <v>78215.25</v>
      </c>
      <c r="AM125" s="76">
        <f t="shared" si="7"/>
        <v>692701.38</v>
      </c>
      <c r="AN125" s="31">
        <f t="shared" si="8"/>
        <v>-1314.37</v>
      </c>
      <c r="AO125" s="21">
        <f t="shared" si="9"/>
        <v>694015.75</v>
      </c>
      <c r="AP125" s="15">
        <f t="shared" si="10"/>
        <v>1096243.97</v>
      </c>
      <c r="AQ125" s="16">
        <f t="shared" si="11"/>
        <v>778331.47000000009</v>
      </c>
      <c r="AR125" s="26">
        <f t="shared" si="12"/>
        <v>317912.49999999988</v>
      </c>
    </row>
    <row r="126" spans="1:44" x14ac:dyDescent="0.25">
      <c r="A126" t="s">
        <v>557</v>
      </c>
      <c r="B126" t="s">
        <v>558</v>
      </c>
      <c r="C126" s="71">
        <v>3793</v>
      </c>
      <c r="D126" s="58" t="s">
        <v>1373</v>
      </c>
      <c r="E126" t="s">
        <v>3305</v>
      </c>
      <c r="F126" s="301">
        <v>635526.42000000004</v>
      </c>
      <c r="G126" s="301">
        <v>0</v>
      </c>
      <c r="H126" s="301">
        <v>218177.87</v>
      </c>
      <c r="J126">
        <v>149160.97</v>
      </c>
      <c r="K126">
        <v>110284.01</v>
      </c>
      <c r="Q126" s="301">
        <v>0</v>
      </c>
      <c r="T126">
        <v>-2296779.96</v>
      </c>
      <c r="U126">
        <v>3175397.16</v>
      </c>
      <c r="X126" s="301">
        <v>592306.52</v>
      </c>
      <c r="Z126" s="301">
        <v>4.88</v>
      </c>
      <c r="AB126" s="301">
        <v>616960</v>
      </c>
      <c r="AD126">
        <v>737098</v>
      </c>
      <c r="AG126">
        <v>128226.72</v>
      </c>
      <c r="AH126">
        <v>37714.61</v>
      </c>
      <c r="AM126" s="76">
        <f t="shared" si="7"/>
        <v>853704.29</v>
      </c>
      <c r="AN126" s="31">
        <f t="shared" si="8"/>
        <v>0</v>
      </c>
      <c r="AO126" s="21">
        <f t="shared" si="9"/>
        <v>853704.29</v>
      </c>
      <c r="AP126" s="15">
        <f t="shared" si="10"/>
        <v>1209271.3999999999</v>
      </c>
      <c r="AQ126" s="16">
        <f t="shared" si="11"/>
        <v>903039.33</v>
      </c>
      <c r="AR126" s="26">
        <f t="shared" si="12"/>
        <v>306232.06999999995</v>
      </c>
    </row>
    <row r="127" spans="1:44" x14ac:dyDescent="0.25">
      <c r="A127" t="s">
        <v>557</v>
      </c>
      <c r="B127" t="s">
        <v>558</v>
      </c>
      <c r="C127" s="71">
        <v>1435</v>
      </c>
      <c r="D127" s="58" t="s">
        <v>1374</v>
      </c>
      <c r="E127" t="s">
        <v>3306</v>
      </c>
      <c r="F127" s="301">
        <v>495164.74</v>
      </c>
      <c r="G127" s="301">
        <v>0</v>
      </c>
      <c r="H127" s="301">
        <v>118121.26</v>
      </c>
      <c r="J127">
        <v>85115.36</v>
      </c>
      <c r="K127">
        <v>66475.13</v>
      </c>
      <c r="Q127" s="301">
        <v>0</v>
      </c>
      <c r="T127">
        <v>-636130.38</v>
      </c>
      <c r="U127">
        <v>1191484.79</v>
      </c>
      <c r="X127" s="301">
        <v>500090.08</v>
      </c>
      <c r="Z127" s="301">
        <v>0.43</v>
      </c>
      <c r="AB127" s="301">
        <v>338960</v>
      </c>
      <c r="AC127" s="301">
        <v>63420</v>
      </c>
      <c r="AD127">
        <v>476838</v>
      </c>
      <c r="AG127">
        <v>65497.85</v>
      </c>
      <c r="AH127">
        <v>27152.58</v>
      </c>
      <c r="AM127" s="76">
        <f t="shared" si="7"/>
        <v>613286</v>
      </c>
      <c r="AN127" s="31">
        <f t="shared" si="8"/>
        <v>0</v>
      </c>
      <c r="AO127" s="21">
        <f t="shared" si="9"/>
        <v>613286</v>
      </c>
      <c r="AP127" s="15">
        <f t="shared" si="10"/>
        <v>902470.51</v>
      </c>
      <c r="AQ127" s="16">
        <f t="shared" si="11"/>
        <v>632908.42999999993</v>
      </c>
      <c r="AR127" s="26">
        <f t="shared" si="12"/>
        <v>269562.08000000007</v>
      </c>
    </row>
    <row r="128" spans="1:44" x14ac:dyDescent="0.25">
      <c r="A128" t="s">
        <v>557</v>
      </c>
      <c r="B128" t="s">
        <v>558</v>
      </c>
      <c r="C128" s="71">
        <v>1980</v>
      </c>
      <c r="D128" s="58" t="s">
        <v>1375</v>
      </c>
      <c r="E128" t="s">
        <v>3307</v>
      </c>
      <c r="F128" s="301">
        <v>750404.25</v>
      </c>
      <c r="G128" s="301">
        <v>0</v>
      </c>
      <c r="H128" s="301">
        <v>309236.07</v>
      </c>
      <c r="J128">
        <v>2168583.36</v>
      </c>
      <c r="K128">
        <v>101638.1</v>
      </c>
      <c r="Q128" s="301">
        <v>0</v>
      </c>
      <c r="T128">
        <v>2190259.27</v>
      </c>
      <c r="U128">
        <v>918887.6</v>
      </c>
      <c r="X128" s="301">
        <v>515600.16</v>
      </c>
      <c r="AB128" s="301">
        <v>634680</v>
      </c>
      <c r="AC128" s="301">
        <v>71160</v>
      </c>
      <c r="AD128">
        <v>771438</v>
      </c>
      <c r="AG128">
        <v>87082.27</v>
      </c>
      <c r="AH128">
        <v>64504.98</v>
      </c>
      <c r="AM128" s="76">
        <f t="shared" si="7"/>
        <v>1059640.3200000001</v>
      </c>
      <c r="AN128" s="31">
        <f t="shared" si="8"/>
        <v>0</v>
      </c>
      <c r="AO128" s="21">
        <f t="shared" si="9"/>
        <v>1059640.3200000001</v>
      </c>
      <c r="AP128" s="15">
        <f t="shared" si="10"/>
        <v>1221440.1599999999</v>
      </c>
      <c r="AQ128" s="16">
        <f t="shared" si="11"/>
        <v>994185.25</v>
      </c>
      <c r="AR128" s="26">
        <f t="shared" si="12"/>
        <v>227254.90999999992</v>
      </c>
    </row>
    <row r="129" spans="1:44" x14ac:dyDescent="0.25">
      <c r="A129" t="s">
        <v>557</v>
      </c>
      <c r="B129" t="s">
        <v>558</v>
      </c>
      <c r="C129" s="71">
        <v>2225</v>
      </c>
      <c r="D129" s="58" t="s">
        <v>1376</v>
      </c>
      <c r="E129" t="s">
        <v>3308</v>
      </c>
      <c r="F129" s="301">
        <v>585842.43000000005</v>
      </c>
      <c r="G129" s="301">
        <v>0</v>
      </c>
      <c r="H129" s="301">
        <v>44820.23</v>
      </c>
      <c r="J129">
        <v>79958.66</v>
      </c>
      <c r="K129">
        <v>141275.89000000001</v>
      </c>
      <c r="Q129" s="301">
        <v>0</v>
      </c>
      <c r="T129">
        <v>-1315124.06</v>
      </c>
      <c r="U129">
        <v>1855787.89</v>
      </c>
      <c r="X129" s="301">
        <v>613239.5</v>
      </c>
      <c r="AB129" s="301">
        <v>384840</v>
      </c>
      <c r="AC129" s="301">
        <v>68040</v>
      </c>
      <c r="AD129">
        <v>485956</v>
      </c>
      <c r="AG129">
        <v>128268.65</v>
      </c>
      <c r="AH129">
        <v>18531.47</v>
      </c>
      <c r="AM129" s="76">
        <f t="shared" si="7"/>
        <v>630662.66</v>
      </c>
      <c r="AN129" s="31">
        <f t="shared" si="8"/>
        <v>0</v>
      </c>
      <c r="AO129" s="21">
        <f t="shared" si="9"/>
        <v>630662.66</v>
      </c>
      <c r="AP129" s="15">
        <f t="shared" si="10"/>
        <v>1066119.5</v>
      </c>
      <c r="AQ129" s="16">
        <f t="shared" si="11"/>
        <v>700796.12</v>
      </c>
      <c r="AR129" s="26">
        <f t="shared" si="12"/>
        <v>365323.38</v>
      </c>
    </row>
    <row r="130" spans="1:44" x14ac:dyDescent="0.25">
      <c r="A130" t="s">
        <v>557</v>
      </c>
      <c r="B130" t="s">
        <v>558</v>
      </c>
      <c r="C130" s="71">
        <v>2531</v>
      </c>
      <c r="D130" s="58" t="s">
        <v>1377</v>
      </c>
      <c r="E130" t="s">
        <v>3309</v>
      </c>
      <c r="F130" s="301">
        <v>619627.87</v>
      </c>
      <c r="G130" s="301">
        <v>0</v>
      </c>
      <c r="H130" s="301">
        <v>75185.36</v>
      </c>
      <c r="J130">
        <v>310681.75</v>
      </c>
      <c r="K130">
        <v>215327.38</v>
      </c>
      <c r="Q130" s="301">
        <v>0</v>
      </c>
      <c r="T130">
        <v>-499173.19</v>
      </c>
      <c r="U130">
        <v>1498231.3</v>
      </c>
      <c r="X130" s="301">
        <v>549520.01</v>
      </c>
      <c r="Z130" s="301">
        <v>425.94</v>
      </c>
      <c r="AD130">
        <v>65331</v>
      </c>
      <c r="AE130">
        <v>160</v>
      </c>
      <c r="AF130">
        <v>800</v>
      </c>
      <c r="AG130">
        <v>178051.65</v>
      </c>
      <c r="AH130">
        <v>26314.05</v>
      </c>
      <c r="AM130" s="76">
        <f t="shared" si="7"/>
        <v>694813.23</v>
      </c>
      <c r="AN130" s="31">
        <f t="shared" si="8"/>
        <v>0</v>
      </c>
      <c r="AO130" s="21">
        <f t="shared" si="9"/>
        <v>694813.23</v>
      </c>
      <c r="AP130" s="15">
        <f t="shared" si="10"/>
        <v>549945.94999999995</v>
      </c>
      <c r="AQ130" s="16">
        <f t="shared" si="11"/>
        <v>270656.7</v>
      </c>
      <c r="AR130" s="26">
        <f t="shared" si="12"/>
        <v>279289.24999999994</v>
      </c>
    </row>
    <row r="131" spans="1:44" x14ac:dyDescent="0.25">
      <c r="A131" t="s">
        <v>557</v>
      </c>
      <c r="B131" t="s">
        <v>558</v>
      </c>
      <c r="C131" s="71">
        <v>3452</v>
      </c>
      <c r="D131" s="58" t="s">
        <v>1378</v>
      </c>
      <c r="E131" t="s">
        <v>3310</v>
      </c>
      <c r="F131" s="301">
        <v>871254.77</v>
      </c>
      <c r="H131" s="301">
        <v>105100.42</v>
      </c>
      <c r="J131">
        <v>277792.27</v>
      </c>
      <c r="K131">
        <v>17113.79</v>
      </c>
      <c r="Q131" s="301">
        <v>0</v>
      </c>
      <c r="T131">
        <v>-1303059.17</v>
      </c>
      <c r="U131">
        <v>2202136.4300000002</v>
      </c>
      <c r="X131" s="301">
        <v>667449.72</v>
      </c>
      <c r="Z131" s="301">
        <v>1.01</v>
      </c>
      <c r="AB131" s="301">
        <v>680396</v>
      </c>
      <c r="AD131">
        <v>767238</v>
      </c>
      <c r="AG131">
        <v>96821.08</v>
      </c>
      <c r="AH131">
        <v>23893.66</v>
      </c>
      <c r="AM131" s="76">
        <f t="shared" si="7"/>
        <v>976355.19000000006</v>
      </c>
      <c r="AN131" s="31">
        <f t="shared" si="8"/>
        <v>0</v>
      </c>
      <c r="AO131" s="21">
        <f t="shared" si="9"/>
        <v>976355.19000000006</v>
      </c>
      <c r="AP131" s="15">
        <f t="shared" si="10"/>
        <v>1347846.73</v>
      </c>
      <c r="AQ131" s="16">
        <f t="shared" si="11"/>
        <v>887952.74</v>
      </c>
      <c r="AR131" s="26">
        <f t="shared" si="12"/>
        <v>459893.99</v>
      </c>
    </row>
    <row r="132" spans="1:44" x14ac:dyDescent="0.25">
      <c r="A132" t="s">
        <v>557</v>
      </c>
      <c r="B132" t="s">
        <v>558</v>
      </c>
      <c r="C132" s="71">
        <v>3453</v>
      </c>
      <c r="D132" s="58" t="s">
        <v>1379</v>
      </c>
      <c r="E132" t="s">
        <v>3311</v>
      </c>
      <c r="F132" s="301">
        <v>895625.84</v>
      </c>
      <c r="G132" s="301">
        <v>0</v>
      </c>
      <c r="H132" s="301">
        <v>7037.03</v>
      </c>
      <c r="J132">
        <v>2006665.31</v>
      </c>
      <c r="K132">
        <v>1073172.94</v>
      </c>
      <c r="Q132" s="301">
        <v>3591</v>
      </c>
      <c r="T132">
        <v>2947556.6</v>
      </c>
      <c r="U132">
        <v>655276.54</v>
      </c>
      <c r="X132" s="301">
        <v>772679.69</v>
      </c>
      <c r="AB132" s="301">
        <v>540540</v>
      </c>
      <c r="AC132" s="301">
        <v>146100</v>
      </c>
      <c r="AD132">
        <v>671010</v>
      </c>
      <c r="AE132">
        <v>320</v>
      </c>
      <c r="AF132">
        <v>7900</v>
      </c>
      <c r="AG132">
        <v>101010.72</v>
      </c>
      <c r="AH132">
        <v>185661.99</v>
      </c>
      <c r="AK132">
        <v>50400</v>
      </c>
      <c r="AM132" s="76">
        <f t="shared" si="7"/>
        <v>902662.87</v>
      </c>
      <c r="AN132" s="31">
        <f t="shared" si="8"/>
        <v>3591</v>
      </c>
      <c r="AO132" s="21">
        <f t="shared" si="9"/>
        <v>899071.87</v>
      </c>
      <c r="AP132" s="15">
        <f t="shared" si="10"/>
        <v>1459319.69</v>
      </c>
      <c r="AQ132" s="16">
        <f t="shared" si="11"/>
        <v>1162402.71</v>
      </c>
      <c r="AR132" s="26">
        <f t="shared" si="12"/>
        <v>296916.98</v>
      </c>
    </row>
    <row r="133" spans="1:44" x14ac:dyDescent="0.25">
      <c r="A133" t="s">
        <v>557</v>
      </c>
      <c r="B133" t="s">
        <v>558</v>
      </c>
      <c r="C133" s="71">
        <v>3635</v>
      </c>
      <c r="D133" s="58" t="s">
        <v>1380</v>
      </c>
      <c r="E133" t="s">
        <v>3312</v>
      </c>
      <c r="F133" s="301">
        <v>612512.28</v>
      </c>
      <c r="G133" s="301">
        <v>39900</v>
      </c>
      <c r="H133" s="301">
        <v>184755.76</v>
      </c>
      <c r="J133">
        <v>1238466.1000000001</v>
      </c>
      <c r="K133">
        <v>116024.53</v>
      </c>
      <c r="Q133" s="301">
        <v>2786</v>
      </c>
      <c r="T133">
        <v>171022.19</v>
      </c>
      <c r="U133">
        <v>1904716.16</v>
      </c>
      <c r="X133" s="301">
        <v>533049.4</v>
      </c>
      <c r="AB133" s="301">
        <v>579280</v>
      </c>
      <c r="AD133">
        <v>710173</v>
      </c>
      <c r="AE133">
        <v>830</v>
      </c>
      <c r="AG133">
        <v>235743.42</v>
      </c>
      <c r="AH133">
        <v>60975.66</v>
      </c>
      <c r="AM133" s="76">
        <f t="shared" ref="AM133:AM154" si="13">SUM(F133:I133)</f>
        <v>837168.04</v>
      </c>
      <c r="AN133" s="31">
        <f t="shared" ref="AN133:AN154" si="14">SUM(N133:Q133)</f>
        <v>2786</v>
      </c>
      <c r="AO133" s="21">
        <f t="shared" ref="AO133:AO154" si="15">AM133-AN133</f>
        <v>834382.04</v>
      </c>
      <c r="AP133" s="15">
        <f t="shared" ref="AP133:AP154" si="16">SUM(V133:AC133)</f>
        <v>1112329.3999999999</v>
      </c>
      <c r="AQ133" s="16">
        <f t="shared" ref="AQ133:AQ154" si="17">SUM(AC133:AL133)</f>
        <v>1007722.0800000001</v>
      </c>
      <c r="AR133" s="26">
        <f t="shared" ref="AR133:AR154" si="18">AP133-AQ133</f>
        <v>104607.31999999983</v>
      </c>
    </row>
    <row r="134" spans="1:44" x14ac:dyDescent="0.25">
      <c r="A134" t="s">
        <v>557</v>
      </c>
      <c r="B134" t="s">
        <v>558</v>
      </c>
      <c r="C134" s="71">
        <v>4256</v>
      </c>
      <c r="D134" s="58" t="s">
        <v>1381</v>
      </c>
      <c r="E134" t="s">
        <v>3313</v>
      </c>
      <c r="F134" s="301">
        <v>635468.65</v>
      </c>
      <c r="G134" s="301">
        <v>0</v>
      </c>
      <c r="H134" s="301">
        <v>176404.29</v>
      </c>
      <c r="J134">
        <v>175385.67</v>
      </c>
      <c r="K134">
        <v>370928</v>
      </c>
      <c r="Q134" s="301">
        <v>0</v>
      </c>
      <c r="T134">
        <v>-1283422.73</v>
      </c>
      <c r="U134">
        <v>2482221.21</v>
      </c>
      <c r="X134" s="301">
        <v>605023.49</v>
      </c>
      <c r="AB134" s="301">
        <v>534960</v>
      </c>
      <c r="AD134">
        <v>659877</v>
      </c>
      <c r="AE134">
        <v>560</v>
      </c>
      <c r="AF134">
        <v>2592</v>
      </c>
      <c r="AG134">
        <v>164694.95000000001</v>
      </c>
      <c r="AH134">
        <v>63821.41</v>
      </c>
      <c r="AM134" s="76">
        <f t="shared" si="13"/>
        <v>811872.94000000006</v>
      </c>
      <c r="AN134" s="31">
        <f t="shared" si="14"/>
        <v>0</v>
      </c>
      <c r="AO134" s="21">
        <f t="shared" si="15"/>
        <v>811872.94000000006</v>
      </c>
      <c r="AP134" s="15">
        <f t="shared" si="16"/>
        <v>1139983.49</v>
      </c>
      <c r="AQ134" s="16">
        <f t="shared" si="17"/>
        <v>891545.36</v>
      </c>
      <c r="AR134" s="26">
        <f t="shared" si="18"/>
        <v>248438.13</v>
      </c>
    </row>
    <row r="135" spans="1:44" x14ac:dyDescent="0.25">
      <c r="A135" t="s">
        <v>561</v>
      </c>
      <c r="B135" t="s">
        <v>562</v>
      </c>
      <c r="C135" s="71">
        <v>2177</v>
      </c>
      <c r="D135" s="58" t="s">
        <v>1382</v>
      </c>
      <c r="E135" t="s">
        <v>3314</v>
      </c>
      <c r="F135" s="301">
        <v>482080.92</v>
      </c>
      <c r="G135" s="301">
        <v>0</v>
      </c>
      <c r="H135" s="301">
        <v>130459.42</v>
      </c>
      <c r="J135">
        <v>526415.55000000005</v>
      </c>
      <c r="K135">
        <v>22917.79</v>
      </c>
      <c r="Q135" s="301">
        <v>1148</v>
      </c>
      <c r="T135">
        <v>-2670949.9900000002</v>
      </c>
      <c r="U135">
        <v>3637434.23</v>
      </c>
      <c r="X135" s="301">
        <v>390644.21</v>
      </c>
      <c r="AB135" s="301">
        <v>496000</v>
      </c>
      <c r="AC135" s="301">
        <v>33600</v>
      </c>
      <c r="AD135">
        <v>558547</v>
      </c>
      <c r="AG135">
        <v>56333.73</v>
      </c>
      <c r="AH135">
        <v>46572.04</v>
      </c>
      <c r="AM135" s="76">
        <f t="shared" si="13"/>
        <v>612540.34</v>
      </c>
      <c r="AN135" s="31">
        <f t="shared" si="14"/>
        <v>1148</v>
      </c>
      <c r="AO135" s="21">
        <f t="shared" si="15"/>
        <v>611392.34</v>
      </c>
      <c r="AP135" s="15">
        <f t="shared" si="16"/>
        <v>920244.21</v>
      </c>
      <c r="AQ135" s="16">
        <f t="shared" si="17"/>
        <v>695052.77</v>
      </c>
      <c r="AR135" s="26">
        <f t="shared" si="18"/>
        <v>225191.43999999994</v>
      </c>
    </row>
    <row r="136" spans="1:44" x14ac:dyDescent="0.25">
      <c r="A136" t="s">
        <v>561</v>
      </c>
      <c r="B136" t="s">
        <v>562</v>
      </c>
      <c r="C136" s="71">
        <v>3300</v>
      </c>
      <c r="D136" s="58" t="s">
        <v>1383</v>
      </c>
      <c r="E136" t="s">
        <v>3315</v>
      </c>
      <c r="F136" s="301">
        <v>228647.32</v>
      </c>
      <c r="G136" s="301">
        <v>28930</v>
      </c>
      <c r="H136" s="301">
        <v>730186.04</v>
      </c>
      <c r="J136">
        <v>1882154.92</v>
      </c>
      <c r="K136">
        <v>13317.72</v>
      </c>
      <c r="Q136" s="301">
        <v>0</v>
      </c>
      <c r="T136">
        <v>2940892.88</v>
      </c>
      <c r="X136" s="301">
        <v>271453.31</v>
      </c>
      <c r="Z136" s="301">
        <v>12.34</v>
      </c>
      <c r="AB136" s="301">
        <v>399768</v>
      </c>
      <c r="AD136">
        <v>455631</v>
      </c>
      <c r="AG136">
        <v>111853.58</v>
      </c>
      <c r="AH136">
        <v>59706.05</v>
      </c>
      <c r="AM136" s="76">
        <f t="shared" si="13"/>
        <v>987763.3600000001</v>
      </c>
      <c r="AN136" s="31">
        <f t="shared" si="14"/>
        <v>0</v>
      </c>
      <c r="AO136" s="21">
        <f t="shared" si="15"/>
        <v>987763.3600000001</v>
      </c>
      <c r="AP136" s="15">
        <f t="shared" si="16"/>
        <v>671233.65</v>
      </c>
      <c r="AQ136" s="16">
        <f t="shared" si="17"/>
        <v>627190.63</v>
      </c>
      <c r="AR136" s="26">
        <f t="shared" si="18"/>
        <v>44043.020000000019</v>
      </c>
    </row>
    <row r="137" spans="1:44" x14ac:dyDescent="0.25">
      <c r="A137" t="s">
        <v>561</v>
      </c>
      <c r="B137" t="s">
        <v>562</v>
      </c>
      <c r="C137" s="71">
        <v>1172</v>
      </c>
      <c r="D137" s="58" t="s">
        <v>1384</v>
      </c>
      <c r="E137" t="s">
        <v>3316</v>
      </c>
      <c r="F137" s="301">
        <v>428704.14</v>
      </c>
      <c r="G137" s="301">
        <v>0</v>
      </c>
      <c r="H137" s="301">
        <v>207822.07999999999</v>
      </c>
      <c r="J137">
        <v>114424.13</v>
      </c>
      <c r="K137">
        <v>295551.68</v>
      </c>
      <c r="Q137" s="301">
        <v>1064</v>
      </c>
      <c r="T137">
        <v>616369.17000000004</v>
      </c>
      <c r="U137">
        <v>431249.19</v>
      </c>
      <c r="X137" s="301">
        <v>175755.5</v>
      </c>
      <c r="Z137" s="301">
        <v>18.77</v>
      </c>
      <c r="AD137">
        <v>86471</v>
      </c>
      <c r="AG137">
        <v>52617.599999999999</v>
      </c>
      <c r="AM137" s="76">
        <f t="shared" si="13"/>
        <v>636526.22</v>
      </c>
      <c r="AN137" s="31">
        <f t="shared" si="14"/>
        <v>1064</v>
      </c>
      <c r="AO137" s="21">
        <f t="shared" si="15"/>
        <v>635462.22</v>
      </c>
      <c r="AP137" s="15">
        <f t="shared" si="16"/>
        <v>175774.27</v>
      </c>
      <c r="AQ137" s="16">
        <f t="shared" si="17"/>
        <v>139088.6</v>
      </c>
      <c r="AR137" s="26">
        <f t="shared" si="18"/>
        <v>36685.669999999984</v>
      </c>
    </row>
    <row r="138" spans="1:44" x14ac:dyDescent="0.25">
      <c r="A138" t="s">
        <v>561</v>
      </c>
      <c r="B138" t="s">
        <v>562</v>
      </c>
      <c r="C138" s="71">
        <v>2177</v>
      </c>
      <c r="D138" s="58" t="s">
        <v>1385</v>
      </c>
      <c r="E138" t="s">
        <v>3317</v>
      </c>
      <c r="F138" s="301">
        <v>215057.79</v>
      </c>
      <c r="G138" s="301">
        <v>0</v>
      </c>
      <c r="H138" s="301">
        <v>562841.84</v>
      </c>
      <c r="J138">
        <v>68254</v>
      </c>
      <c r="K138">
        <v>154288.18</v>
      </c>
      <c r="Q138" s="301">
        <v>0</v>
      </c>
      <c r="T138">
        <v>929102.6</v>
      </c>
      <c r="X138" s="301">
        <v>302471.92</v>
      </c>
      <c r="Z138" s="301">
        <v>25.71</v>
      </c>
      <c r="AD138">
        <v>76124</v>
      </c>
      <c r="AG138">
        <v>117534.42</v>
      </c>
      <c r="AK138">
        <v>600</v>
      </c>
      <c r="AM138" s="76">
        <f t="shared" si="13"/>
        <v>777899.63</v>
      </c>
      <c r="AN138" s="31">
        <f t="shared" si="14"/>
        <v>0</v>
      </c>
      <c r="AO138" s="21">
        <f t="shared" si="15"/>
        <v>777899.63</v>
      </c>
      <c r="AP138" s="15">
        <f t="shared" si="16"/>
        <v>302497.63</v>
      </c>
      <c r="AQ138" s="16">
        <f t="shared" si="17"/>
        <v>194258.41999999998</v>
      </c>
      <c r="AR138" s="26">
        <f t="shared" si="18"/>
        <v>108239.21000000002</v>
      </c>
    </row>
    <row r="139" spans="1:44" x14ac:dyDescent="0.25">
      <c r="A139" t="s">
        <v>561</v>
      </c>
      <c r="B139" t="s">
        <v>562</v>
      </c>
      <c r="C139" s="71">
        <v>4986</v>
      </c>
      <c r="D139" s="58" t="s">
        <v>1386</v>
      </c>
      <c r="E139" t="s">
        <v>3318</v>
      </c>
      <c r="F139" s="301">
        <v>764261.46</v>
      </c>
      <c r="G139" s="301">
        <v>0</v>
      </c>
      <c r="H139" s="301">
        <v>455129.69</v>
      </c>
      <c r="J139">
        <v>117011.23</v>
      </c>
      <c r="K139">
        <v>364818.65</v>
      </c>
      <c r="O139" s="301">
        <v>14500</v>
      </c>
      <c r="Q139" s="301">
        <v>1083.8499999999999</v>
      </c>
      <c r="T139">
        <v>1138884.8600000001</v>
      </c>
      <c r="U139">
        <v>343312.84</v>
      </c>
      <c r="X139" s="301">
        <v>618093.18999999994</v>
      </c>
      <c r="Z139" s="301">
        <v>943.16</v>
      </c>
      <c r="AB139" s="301">
        <v>585720</v>
      </c>
      <c r="AD139">
        <v>666414</v>
      </c>
      <c r="AG139">
        <v>179943.59</v>
      </c>
      <c r="AH139">
        <v>10359.280000000001</v>
      </c>
      <c r="AK139">
        <v>29360</v>
      </c>
      <c r="AM139" s="76">
        <f t="shared" si="13"/>
        <v>1219391.1499999999</v>
      </c>
      <c r="AN139" s="31">
        <f t="shared" si="14"/>
        <v>15583.85</v>
      </c>
      <c r="AO139" s="21">
        <f t="shared" si="15"/>
        <v>1203807.2999999998</v>
      </c>
      <c r="AP139" s="15">
        <f t="shared" si="16"/>
        <v>1204756.3500000001</v>
      </c>
      <c r="AQ139" s="16">
        <f t="shared" si="17"/>
        <v>886076.87</v>
      </c>
      <c r="AR139" s="26">
        <f t="shared" si="18"/>
        <v>318679.4800000001</v>
      </c>
    </row>
    <row r="140" spans="1:44" x14ac:dyDescent="0.25">
      <c r="A140" t="s">
        <v>561</v>
      </c>
      <c r="B140" t="s">
        <v>562</v>
      </c>
      <c r="C140" s="71">
        <v>4194</v>
      </c>
      <c r="D140" s="58" t="s">
        <v>1387</v>
      </c>
      <c r="E140" t="s">
        <v>3319</v>
      </c>
      <c r="F140" s="301">
        <v>410285.45</v>
      </c>
      <c r="G140" s="301">
        <v>0</v>
      </c>
      <c r="H140" s="301">
        <v>592766.16</v>
      </c>
      <c r="J140">
        <v>119699.55</v>
      </c>
      <c r="K140">
        <v>115967.19</v>
      </c>
      <c r="Q140" s="301">
        <v>0</v>
      </c>
      <c r="T140">
        <v>-673858.83</v>
      </c>
      <c r="U140">
        <v>1627802.29</v>
      </c>
      <c r="X140" s="301">
        <v>404877.07</v>
      </c>
      <c r="Y140" s="301">
        <v>1000</v>
      </c>
      <c r="Z140" s="301">
        <v>63.71</v>
      </c>
      <c r="AC140" s="301">
        <v>85627.5</v>
      </c>
      <c r="AD140">
        <v>117776</v>
      </c>
      <c r="AG140">
        <v>50167.39</v>
      </c>
      <c r="AM140" s="76">
        <f t="shared" si="13"/>
        <v>1003051.6100000001</v>
      </c>
      <c r="AN140" s="31">
        <f t="shared" si="14"/>
        <v>0</v>
      </c>
      <c r="AO140" s="21">
        <f t="shared" si="15"/>
        <v>1003051.6100000001</v>
      </c>
      <c r="AP140" s="15">
        <f t="shared" si="16"/>
        <v>491568.28</v>
      </c>
      <c r="AQ140" s="16">
        <f t="shared" si="17"/>
        <v>253570.89</v>
      </c>
      <c r="AR140" s="26">
        <f t="shared" si="18"/>
        <v>237997.39</v>
      </c>
    </row>
    <row r="141" spans="1:44" x14ac:dyDescent="0.25">
      <c r="A141" t="s">
        <v>561</v>
      </c>
      <c r="B141" t="s">
        <v>562</v>
      </c>
      <c r="C141" s="71">
        <v>4296</v>
      </c>
      <c r="D141" s="58" t="s">
        <v>1388</v>
      </c>
      <c r="E141" t="s">
        <v>3320</v>
      </c>
      <c r="F141" s="301">
        <v>635786.4</v>
      </c>
      <c r="G141" s="301">
        <v>0</v>
      </c>
      <c r="H141" s="301">
        <v>835845.25</v>
      </c>
      <c r="J141">
        <v>17</v>
      </c>
      <c r="K141">
        <v>88749.97</v>
      </c>
      <c r="Q141" s="301">
        <v>180</v>
      </c>
      <c r="T141">
        <v>-1137265.4099999999</v>
      </c>
      <c r="U141">
        <v>2560000</v>
      </c>
      <c r="X141" s="301">
        <v>413501.68</v>
      </c>
      <c r="Z141" s="301">
        <v>4.0599999999999996</v>
      </c>
      <c r="AB141" s="301">
        <v>345360</v>
      </c>
      <c r="AC141" s="301">
        <v>50400</v>
      </c>
      <c r="AD141">
        <v>434565</v>
      </c>
      <c r="AG141">
        <v>92178.26</v>
      </c>
      <c r="AH141">
        <v>19538.45</v>
      </c>
      <c r="AM141" s="76">
        <f t="shared" si="13"/>
        <v>1471631.65</v>
      </c>
      <c r="AN141" s="31">
        <f t="shared" si="14"/>
        <v>180</v>
      </c>
      <c r="AO141" s="21">
        <f t="shared" si="15"/>
        <v>1471451.65</v>
      </c>
      <c r="AP141" s="15">
        <f t="shared" si="16"/>
        <v>809265.74</v>
      </c>
      <c r="AQ141" s="16">
        <f t="shared" si="17"/>
        <v>596681.71</v>
      </c>
      <c r="AR141" s="26">
        <f t="shared" si="18"/>
        <v>212584.03000000003</v>
      </c>
    </row>
    <row r="142" spans="1:44" x14ac:dyDescent="0.25">
      <c r="A142" t="s">
        <v>561</v>
      </c>
      <c r="B142" t="s">
        <v>562</v>
      </c>
      <c r="C142" s="71">
        <v>2528</v>
      </c>
      <c r="D142" s="58" t="s">
        <v>1389</v>
      </c>
      <c r="E142" t="s">
        <v>3321</v>
      </c>
      <c r="F142" s="301">
        <v>393641.98</v>
      </c>
      <c r="G142" s="301">
        <v>0</v>
      </c>
      <c r="H142" s="301">
        <v>63749.84</v>
      </c>
      <c r="J142">
        <v>678853.32</v>
      </c>
      <c r="K142">
        <v>133390.32999999999</v>
      </c>
      <c r="Q142" s="301">
        <v>0</v>
      </c>
      <c r="T142">
        <v>-1585667.52</v>
      </c>
      <c r="U142">
        <v>2875000</v>
      </c>
      <c r="X142" s="301">
        <v>380258.64</v>
      </c>
      <c r="Z142" s="301">
        <v>64.22</v>
      </c>
      <c r="AB142" s="301">
        <v>667626</v>
      </c>
      <c r="AD142">
        <v>724950</v>
      </c>
      <c r="AF142">
        <v>2352</v>
      </c>
      <c r="AG142">
        <v>179429.42</v>
      </c>
      <c r="AH142">
        <v>30454.45</v>
      </c>
      <c r="AM142" s="76">
        <f t="shared" si="13"/>
        <v>457391.81999999995</v>
      </c>
      <c r="AN142" s="31">
        <f t="shared" si="14"/>
        <v>0</v>
      </c>
      <c r="AO142" s="21">
        <f t="shared" si="15"/>
        <v>457391.81999999995</v>
      </c>
      <c r="AP142" s="15">
        <f t="shared" si="16"/>
        <v>1047948.86</v>
      </c>
      <c r="AQ142" s="16">
        <f t="shared" si="17"/>
        <v>937185.87</v>
      </c>
      <c r="AR142" s="26">
        <f t="shared" si="18"/>
        <v>110762.98999999999</v>
      </c>
    </row>
    <row r="143" spans="1:44" x14ac:dyDescent="0.25">
      <c r="A143" t="s">
        <v>561</v>
      </c>
      <c r="B143" t="s">
        <v>562</v>
      </c>
      <c r="C143" s="71">
        <v>3203</v>
      </c>
      <c r="D143" s="58" t="s">
        <v>1390</v>
      </c>
      <c r="E143" t="s">
        <v>3322</v>
      </c>
      <c r="F143" s="301">
        <v>512154.28</v>
      </c>
      <c r="G143" s="301">
        <v>0</v>
      </c>
      <c r="H143" s="301">
        <v>2537.62</v>
      </c>
      <c r="J143">
        <v>1556061.8</v>
      </c>
      <c r="K143">
        <v>803985.63</v>
      </c>
      <c r="Q143" s="301">
        <v>0</v>
      </c>
      <c r="T143">
        <v>575556.48</v>
      </c>
      <c r="U143">
        <v>2368242.5</v>
      </c>
      <c r="X143" s="301">
        <v>367366.09</v>
      </c>
      <c r="Z143" s="301">
        <v>8.34</v>
      </c>
      <c r="AB143" s="301">
        <v>520040</v>
      </c>
      <c r="AD143">
        <v>563251</v>
      </c>
      <c r="AG143">
        <v>228808.39</v>
      </c>
      <c r="AH143">
        <v>75264.69</v>
      </c>
      <c r="AM143" s="76">
        <f t="shared" si="13"/>
        <v>514691.9</v>
      </c>
      <c r="AN143" s="31">
        <f t="shared" si="14"/>
        <v>0</v>
      </c>
      <c r="AO143" s="21">
        <f t="shared" si="15"/>
        <v>514691.9</v>
      </c>
      <c r="AP143" s="15">
        <f t="shared" si="16"/>
        <v>887414.43</v>
      </c>
      <c r="AQ143" s="16">
        <f t="shared" si="17"/>
        <v>867324.08000000007</v>
      </c>
      <c r="AR143" s="26">
        <f t="shared" si="18"/>
        <v>20090.349999999977</v>
      </c>
    </row>
    <row r="144" spans="1:44" x14ac:dyDescent="0.25">
      <c r="A144" t="s">
        <v>561</v>
      </c>
      <c r="B144" t="s">
        <v>562</v>
      </c>
      <c r="C144" s="71">
        <v>3469</v>
      </c>
      <c r="D144" s="58" t="s">
        <v>1391</v>
      </c>
      <c r="E144" t="s">
        <v>3323</v>
      </c>
      <c r="F144" s="301">
        <v>443067.77</v>
      </c>
      <c r="G144" s="301">
        <v>0</v>
      </c>
      <c r="H144" s="301">
        <v>156893.06</v>
      </c>
      <c r="J144">
        <v>1328603.22</v>
      </c>
      <c r="K144">
        <v>122903.15</v>
      </c>
      <c r="Q144" s="301">
        <v>-147</v>
      </c>
      <c r="T144">
        <v>506855.44</v>
      </c>
      <c r="U144">
        <v>1552681.09</v>
      </c>
      <c r="X144" s="301">
        <v>382344.15</v>
      </c>
      <c r="Z144" s="301">
        <v>41.95</v>
      </c>
      <c r="AB144" s="301">
        <v>43850</v>
      </c>
      <c r="AC144" s="301">
        <v>64611.7</v>
      </c>
      <c r="AD144">
        <v>136187</v>
      </c>
      <c r="AG144">
        <v>163989.54999999999</v>
      </c>
      <c r="AH144">
        <v>51443.58</v>
      </c>
      <c r="AM144" s="76">
        <f t="shared" si="13"/>
        <v>599960.83000000007</v>
      </c>
      <c r="AN144" s="31">
        <f t="shared" si="14"/>
        <v>-147</v>
      </c>
      <c r="AO144" s="21">
        <f t="shared" si="15"/>
        <v>600107.83000000007</v>
      </c>
      <c r="AP144" s="15">
        <f t="shared" si="16"/>
        <v>490847.80000000005</v>
      </c>
      <c r="AQ144" s="16">
        <f t="shared" si="17"/>
        <v>416231.83</v>
      </c>
      <c r="AR144" s="26">
        <f t="shared" si="18"/>
        <v>74615.97000000003</v>
      </c>
    </row>
    <row r="145" spans="1:44" x14ac:dyDescent="0.25">
      <c r="A145" t="s">
        <v>561</v>
      </c>
      <c r="B145" t="s">
        <v>562</v>
      </c>
      <c r="C145" s="71">
        <v>3469</v>
      </c>
      <c r="D145" s="58" t="s">
        <v>1392</v>
      </c>
      <c r="E145" t="s">
        <v>3338</v>
      </c>
      <c r="F145" s="301">
        <v>905837.4</v>
      </c>
      <c r="G145" s="301">
        <v>0</v>
      </c>
      <c r="H145" s="301">
        <v>119268.48</v>
      </c>
      <c r="J145">
        <v>1611541.55</v>
      </c>
      <c r="K145">
        <v>632821.4</v>
      </c>
      <c r="O145" s="301">
        <v>55000</v>
      </c>
      <c r="Q145" s="301">
        <v>8224.83</v>
      </c>
      <c r="T145">
        <v>387178.62</v>
      </c>
      <c r="U145">
        <v>2662147.65</v>
      </c>
      <c r="X145" s="301">
        <v>370687.76</v>
      </c>
      <c r="Z145" s="301">
        <v>40</v>
      </c>
      <c r="AB145" s="301">
        <v>363870</v>
      </c>
      <c r="AD145">
        <v>408400</v>
      </c>
      <c r="AG145">
        <v>106740.03</v>
      </c>
      <c r="AM145" s="76">
        <f t="shared" si="13"/>
        <v>1025105.88</v>
      </c>
      <c r="AN145" s="31">
        <f t="shared" si="14"/>
        <v>63224.83</v>
      </c>
      <c r="AO145" s="21">
        <f t="shared" si="15"/>
        <v>961881.05</v>
      </c>
      <c r="AP145" s="15">
        <f t="shared" si="16"/>
        <v>734597.76</v>
      </c>
      <c r="AQ145" s="16">
        <f t="shared" si="17"/>
        <v>515140.03</v>
      </c>
      <c r="AR145" s="26">
        <f t="shared" si="18"/>
        <v>219457.72999999998</v>
      </c>
    </row>
    <row r="146" spans="1:44" x14ac:dyDescent="0.25">
      <c r="A146" t="s">
        <v>565</v>
      </c>
      <c r="B146" t="s">
        <v>566</v>
      </c>
      <c r="C146" s="71">
        <v>2217</v>
      </c>
      <c r="D146" s="58" t="s">
        <v>1393</v>
      </c>
      <c r="E146" t="s">
        <v>3324</v>
      </c>
      <c r="F146" s="301">
        <v>502132.52</v>
      </c>
      <c r="G146" s="301">
        <v>0</v>
      </c>
      <c r="H146" s="301">
        <v>401994.13</v>
      </c>
      <c r="J146">
        <v>4</v>
      </c>
      <c r="K146">
        <v>-24234.18</v>
      </c>
      <c r="O146" s="301">
        <v>950</v>
      </c>
      <c r="Q146" s="301">
        <v>804.85</v>
      </c>
      <c r="T146">
        <v>-1199625.46</v>
      </c>
      <c r="U146">
        <v>1849445.73</v>
      </c>
      <c r="X146" s="301">
        <v>465988.84</v>
      </c>
      <c r="AB146" s="301">
        <v>307816.8</v>
      </c>
      <c r="AC146" s="301">
        <v>119600</v>
      </c>
      <c r="AD146">
        <v>363401.48</v>
      </c>
      <c r="AF146">
        <v>880</v>
      </c>
      <c r="AG146">
        <v>134419.26999999999</v>
      </c>
      <c r="AH146">
        <v>6298.54</v>
      </c>
      <c r="AK146">
        <v>15925</v>
      </c>
      <c r="AM146" s="76">
        <f t="shared" si="13"/>
        <v>904126.65</v>
      </c>
      <c r="AN146" s="31">
        <f t="shared" si="14"/>
        <v>1754.85</v>
      </c>
      <c r="AO146" s="21">
        <f t="shared" si="15"/>
        <v>902371.8</v>
      </c>
      <c r="AP146" s="15">
        <f t="shared" si="16"/>
        <v>893405.64</v>
      </c>
      <c r="AQ146" s="16">
        <f t="shared" si="17"/>
        <v>640524.29</v>
      </c>
      <c r="AR146" s="26">
        <f t="shared" si="18"/>
        <v>252881.34999999998</v>
      </c>
    </row>
    <row r="147" spans="1:44" x14ac:dyDescent="0.25">
      <c r="A147" t="s">
        <v>565</v>
      </c>
      <c r="B147" t="s">
        <v>566</v>
      </c>
      <c r="C147" s="71">
        <v>3536</v>
      </c>
      <c r="D147" s="58" t="s">
        <v>1394</v>
      </c>
      <c r="E147" t="s">
        <v>3325</v>
      </c>
      <c r="F147" s="301">
        <v>415200.72</v>
      </c>
      <c r="G147" s="301">
        <v>0</v>
      </c>
      <c r="H147" s="301">
        <v>176790.81</v>
      </c>
      <c r="J147">
        <v>89798.28</v>
      </c>
      <c r="K147">
        <v>235679.83</v>
      </c>
      <c r="N147" s="301">
        <v>14000</v>
      </c>
      <c r="O147" s="301">
        <v>13606.29</v>
      </c>
      <c r="Q147" s="301">
        <v>0</v>
      </c>
      <c r="T147">
        <v>-2124940.36</v>
      </c>
      <c r="U147">
        <v>2606531.4300000002</v>
      </c>
      <c r="X147" s="301">
        <v>465838.15</v>
      </c>
      <c r="Y147" s="301">
        <v>125000</v>
      </c>
      <c r="Z147" s="301">
        <v>10.39</v>
      </c>
      <c r="AB147" s="301">
        <v>587712.80000000005</v>
      </c>
      <c r="AC147" s="301">
        <v>205850</v>
      </c>
      <c r="AD147">
        <v>648240.80000000005</v>
      </c>
      <c r="AE147">
        <v>21600</v>
      </c>
      <c r="AG147">
        <v>143618.39000000001</v>
      </c>
      <c r="AH147">
        <v>24929.87</v>
      </c>
      <c r="AK147">
        <v>18200</v>
      </c>
      <c r="AM147" s="76">
        <f t="shared" si="13"/>
        <v>591991.53</v>
      </c>
      <c r="AN147" s="31">
        <f t="shared" si="14"/>
        <v>27606.29</v>
      </c>
      <c r="AO147" s="21">
        <f t="shared" si="15"/>
        <v>564385.24</v>
      </c>
      <c r="AP147" s="15">
        <f t="shared" si="16"/>
        <v>1384411.34</v>
      </c>
      <c r="AQ147" s="16">
        <f t="shared" si="17"/>
        <v>1062439.06</v>
      </c>
      <c r="AR147" s="26">
        <f t="shared" si="18"/>
        <v>321972.28000000003</v>
      </c>
    </row>
    <row r="148" spans="1:44" x14ac:dyDescent="0.25">
      <c r="A148" t="s">
        <v>565</v>
      </c>
      <c r="B148" t="s">
        <v>566</v>
      </c>
      <c r="C148" s="71">
        <v>4975</v>
      </c>
      <c r="D148" s="58" t="s">
        <v>1395</v>
      </c>
      <c r="E148" t="s">
        <v>3326</v>
      </c>
      <c r="F148" s="301">
        <v>388223.78</v>
      </c>
      <c r="G148" s="301">
        <v>0</v>
      </c>
      <c r="H148" s="301">
        <v>38059.29</v>
      </c>
      <c r="J148">
        <v>6</v>
      </c>
      <c r="K148">
        <v>26177.11</v>
      </c>
      <c r="O148" s="301">
        <v>12500</v>
      </c>
      <c r="Q148" s="301">
        <v>1573.7</v>
      </c>
      <c r="T148">
        <v>-891542.91</v>
      </c>
      <c r="U148">
        <v>1289115.33</v>
      </c>
      <c r="X148" s="301">
        <v>353276.66</v>
      </c>
      <c r="Z148" s="301">
        <v>19.16</v>
      </c>
      <c r="AB148" s="301">
        <v>501344</v>
      </c>
      <c r="AC148" s="301">
        <v>134000</v>
      </c>
      <c r="AD148">
        <v>563480</v>
      </c>
      <c r="AE148">
        <v>2208</v>
      </c>
      <c r="AG148">
        <v>251364.62</v>
      </c>
      <c r="AH148">
        <v>4337.1400000000003</v>
      </c>
      <c r="AK148">
        <v>22750</v>
      </c>
      <c r="AM148" s="76">
        <f t="shared" si="13"/>
        <v>426283.07</v>
      </c>
      <c r="AN148" s="31">
        <f t="shared" si="14"/>
        <v>14073.7</v>
      </c>
      <c r="AO148" s="21">
        <f t="shared" si="15"/>
        <v>412209.37</v>
      </c>
      <c r="AP148" s="15">
        <f t="shared" si="16"/>
        <v>988639.82</v>
      </c>
      <c r="AQ148" s="16">
        <f t="shared" si="17"/>
        <v>978139.76</v>
      </c>
      <c r="AR148" s="26">
        <f t="shared" si="18"/>
        <v>10500.059999999939</v>
      </c>
    </row>
    <row r="149" spans="1:44" x14ac:dyDescent="0.25">
      <c r="A149" t="s">
        <v>565</v>
      </c>
      <c r="B149" t="s">
        <v>566</v>
      </c>
      <c r="C149" s="71">
        <v>2059</v>
      </c>
      <c r="D149" s="58" t="s">
        <v>1396</v>
      </c>
      <c r="E149" t="s">
        <v>3327</v>
      </c>
      <c r="F149" s="301">
        <v>208935.2</v>
      </c>
      <c r="G149" s="301">
        <v>0</v>
      </c>
      <c r="H149" s="301">
        <v>11423.92</v>
      </c>
      <c r="J149">
        <v>1819049.96</v>
      </c>
      <c r="K149">
        <v>261683.96</v>
      </c>
      <c r="O149" s="301">
        <v>10500</v>
      </c>
      <c r="Q149" s="301">
        <v>566</v>
      </c>
      <c r="T149">
        <v>-35595.83</v>
      </c>
      <c r="U149">
        <v>2316929.4300000002</v>
      </c>
      <c r="X149" s="301">
        <v>260812.52</v>
      </c>
      <c r="Z149" s="301">
        <v>364.15</v>
      </c>
      <c r="AB149" s="301">
        <v>457560</v>
      </c>
      <c r="AC149" s="301">
        <v>138876.4</v>
      </c>
      <c r="AD149">
        <v>535376.4</v>
      </c>
      <c r="AG149">
        <v>257501.54</v>
      </c>
      <c r="AH149">
        <v>86641.69</v>
      </c>
      <c r="AK149">
        <v>9100</v>
      </c>
      <c r="AM149" s="76">
        <f t="shared" si="13"/>
        <v>220359.12000000002</v>
      </c>
      <c r="AN149" s="31">
        <f t="shared" si="14"/>
        <v>11066</v>
      </c>
      <c r="AO149" s="21">
        <f t="shared" si="15"/>
        <v>209293.12000000002</v>
      </c>
      <c r="AP149" s="15">
        <f t="shared" si="16"/>
        <v>857613.07</v>
      </c>
      <c r="AQ149" s="16">
        <f t="shared" si="17"/>
        <v>1027496.03</v>
      </c>
      <c r="AR149" s="26">
        <f t="shared" si="18"/>
        <v>-169882.96000000008</v>
      </c>
    </row>
    <row r="150" spans="1:44" x14ac:dyDescent="0.25">
      <c r="A150" t="s">
        <v>565</v>
      </c>
      <c r="B150" t="s">
        <v>566</v>
      </c>
      <c r="C150" s="71">
        <v>1986</v>
      </c>
      <c r="D150" s="58" t="s">
        <v>1397</v>
      </c>
      <c r="E150" t="s">
        <v>3328</v>
      </c>
      <c r="F150" s="301">
        <v>422491.22</v>
      </c>
      <c r="G150" s="301">
        <v>0</v>
      </c>
      <c r="H150" s="301">
        <v>67054.039999999994</v>
      </c>
      <c r="J150">
        <v>910144.75</v>
      </c>
      <c r="K150">
        <v>83716.5</v>
      </c>
      <c r="O150" s="301">
        <v>8500</v>
      </c>
      <c r="Q150" s="301">
        <v>519</v>
      </c>
      <c r="T150">
        <v>-1243772.8799999999</v>
      </c>
      <c r="U150">
        <v>2601070</v>
      </c>
      <c r="X150" s="301">
        <v>327858.2</v>
      </c>
      <c r="AB150" s="301">
        <v>167560</v>
      </c>
      <c r="AC150" s="301">
        <v>231000</v>
      </c>
      <c r="AD150">
        <v>224110</v>
      </c>
      <c r="AF150">
        <v>2760</v>
      </c>
      <c r="AG150">
        <v>234018.46</v>
      </c>
      <c r="AH150">
        <v>38169.35</v>
      </c>
      <c r="AM150" s="76">
        <f t="shared" si="13"/>
        <v>489545.25999999995</v>
      </c>
      <c r="AN150" s="31">
        <f t="shared" si="14"/>
        <v>9019</v>
      </c>
      <c r="AO150" s="21">
        <f t="shared" si="15"/>
        <v>480526.25999999995</v>
      </c>
      <c r="AP150" s="15">
        <f t="shared" si="16"/>
        <v>726418.2</v>
      </c>
      <c r="AQ150" s="16">
        <f t="shared" si="17"/>
        <v>730057.80999999994</v>
      </c>
      <c r="AR150" s="26">
        <f t="shared" si="18"/>
        <v>-3639.609999999986</v>
      </c>
    </row>
    <row r="151" spans="1:44" x14ac:dyDescent="0.25">
      <c r="A151" t="s">
        <v>569</v>
      </c>
      <c r="B151" t="s">
        <v>571</v>
      </c>
      <c r="C151" s="71">
        <v>2574</v>
      </c>
      <c r="D151" s="58" t="s">
        <v>1398</v>
      </c>
      <c r="E151" t="s">
        <v>3282</v>
      </c>
      <c r="F151" s="301">
        <v>227492.06</v>
      </c>
      <c r="G151" s="301">
        <v>0</v>
      </c>
      <c r="H151" s="301">
        <v>72056.399999999994</v>
      </c>
      <c r="J151">
        <v>660009.86</v>
      </c>
      <c r="K151">
        <v>51483.05</v>
      </c>
      <c r="P151" s="301">
        <v>73000</v>
      </c>
      <c r="Q151" s="301">
        <v>3170</v>
      </c>
      <c r="T151">
        <v>-620267.66</v>
      </c>
      <c r="U151">
        <v>1543067.19</v>
      </c>
      <c r="X151" s="301">
        <v>382274.93</v>
      </c>
      <c r="AB151" s="301">
        <v>465680</v>
      </c>
      <c r="AD151">
        <v>553042</v>
      </c>
      <c r="AF151">
        <v>616</v>
      </c>
      <c r="AG151">
        <v>124857.37</v>
      </c>
      <c r="AH151">
        <v>42782.720000000001</v>
      </c>
      <c r="AK151">
        <v>15000</v>
      </c>
      <c r="AM151" s="76">
        <f t="shared" si="13"/>
        <v>299548.45999999996</v>
      </c>
      <c r="AN151" s="31">
        <f t="shared" si="14"/>
        <v>76170</v>
      </c>
      <c r="AO151" s="21">
        <f t="shared" si="15"/>
        <v>223378.45999999996</v>
      </c>
      <c r="AP151" s="15">
        <f t="shared" si="16"/>
        <v>847954.92999999993</v>
      </c>
      <c r="AQ151" s="16">
        <f t="shared" si="17"/>
        <v>736298.09</v>
      </c>
      <c r="AR151" s="26">
        <f t="shared" si="18"/>
        <v>111656.83999999997</v>
      </c>
    </row>
    <row r="152" spans="1:44" x14ac:dyDescent="0.25">
      <c r="A152" t="s">
        <v>569</v>
      </c>
      <c r="B152" t="s">
        <v>571</v>
      </c>
      <c r="C152" s="71">
        <v>918</v>
      </c>
      <c r="D152" s="58" t="s">
        <v>1399</v>
      </c>
      <c r="E152" t="s">
        <v>3283</v>
      </c>
      <c r="F152" s="301">
        <v>395910.99</v>
      </c>
      <c r="G152" s="301">
        <v>0</v>
      </c>
      <c r="H152" s="301">
        <v>320751.74</v>
      </c>
      <c r="J152">
        <v>-63234.06</v>
      </c>
      <c r="K152">
        <v>-257692.19</v>
      </c>
      <c r="M152">
        <v>237000</v>
      </c>
      <c r="P152" s="301">
        <v>38600</v>
      </c>
      <c r="Q152" s="301">
        <v>1</v>
      </c>
      <c r="T152">
        <v>-791360.7</v>
      </c>
      <c r="U152">
        <v>1115354.6000000001</v>
      </c>
      <c r="X152" s="301">
        <v>548417.94999999995</v>
      </c>
      <c r="Z152" s="301">
        <v>6.6</v>
      </c>
      <c r="AB152" s="301">
        <v>403740</v>
      </c>
      <c r="AC152" s="301">
        <v>55600</v>
      </c>
      <c r="AD152">
        <v>439610</v>
      </c>
      <c r="AF152">
        <v>2140</v>
      </c>
      <c r="AG152">
        <v>130970.48</v>
      </c>
      <c r="AH152">
        <v>11802.49</v>
      </c>
      <c r="AK152">
        <v>35000</v>
      </c>
      <c r="AM152" s="76">
        <f t="shared" si="13"/>
        <v>716662.73</v>
      </c>
      <c r="AN152" s="31">
        <f t="shared" si="14"/>
        <v>38601</v>
      </c>
      <c r="AO152" s="21">
        <f t="shared" si="15"/>
        <v>678061.73</v>
      </c>
      <c r="AP152" s="15">
        <f t="shared" si="16"/>
        <v>1007764.5499999999</v>
      </c>
      <c r="AQ152" s="16">
        <f t="shared" si="17"/>
        <v>675122.97</v>
      </c>
      <c r="AR152" s="26">
        <f t="shared" si="18"/>
        <v>332641.57999999996</v>
      </c>
    </row>
    <row r="153" spans="1:44" x14ac:dyDescent="0.25">
      <c r="A153" t="s">
        <v>569</v>
      </c>
      <c r="B153" t="s">
        <v>571</v>
      </c>
      <c r="C153" s="71">
        <v>4046</v>
      </c>
      <c r="D153" s="58" t="s">
        <v>1400</v>
      </c>
      <c r="E153" t="s">
        <v>3286</v>
      </c>
      <c r="F153" s="301">
        <v>794684.5</v>
      </c>
      <c r="G153" s="301">
        <v>0</v>
      </c>
      <c r="H153" s="301">
        <v>33901.47</v>
      </c>
      <c r="J153">
        <v>474485.13</v>
      </c>
      <c r="K153">
        <v>145474.92000000001</v>
      </c>
      <c r="N153" s="301">
        <v>113520</v>
      </c>
      <c r="P153" s="301">
        <v>76400</v>
      </c>
      <c r="Q153" s="301">
        <v>0</v>
      </c>
      <c r="S153">
        <v>-230742.42</v>
      </c>
      <c r="T153">
        <v>263132.26</v>
      </c>
      <c r="U153">
        <v>1287495.99</v>
      </c>
      <c r="X153" s="301">
        <v>295900.24</v>
      </c>
      <c r="Z153" s="301">
        <v>18.02</v>
      </c>
      <c r="AB153" s="301">
        <v>540730</v>
      </c>
      <c r="AC153" s="301">
        <v>67600</v>
      </c>
      <c r="AD153">
        <v>577472</v>
      </c>
      <c r="AF153">
        <v>5180</v>
      </c>
      <c r="AG153">
        <v>184138.71</v>
      </c>
      <c r="AH153">
        <v>31237.360000000001</v>
      </c>
      <c r="AK153">
        <v>35000</v>
      </c>
      <c r="AM153" s="76">
        <f t="shared" si="13"/>
        <v>828585.97</v>
      </c>
      <c r="AN153" s="31">
        <f t="shared" si="14"/>
        <v>189920</v>
      </c>
      <c r="AO153" s="21">
        <f t="shared" si="15"/>
        <v>638665.97</v>
      </c>
      <c r="AP153" s="15">
        <f t="shared" si="16"/>
        <v>904248.26</v>
      </c>
      <c r="AQ153" s="16">
        <f t="shared" si="17"/>
        <v>900628.07</v>
      </c>
      <c r="AR153" s="26">
        <f t="shared" si="18"/>
        <v>3620.1900000000605</v>
      </c>
    </row>
    <row r="154" spans="1:44" x14ac:dyDescent="0.25">
      <c r="A154" t="s">
        <v>569</v>
      </c>
      <c r="B154" t="s">
        <v>571</v>
      </c>
      <c r="C154" s="71">
        <v>1868</v>
      </c>
      <c r="D154" s="58" t="s">
        <v>1401</v>
      </c>
      <c r="E154" t="s">
        <v>3335</v>
      </c>
      <c r="F154" s="301">
        <v>182023.1</v>
      </c>
      <c r="G154" s="301">
        <v>0</v>
      </c>
      <c r="H154" s="301">
        <v>204055.64</v>
      </c>
      <c r="J154">
        <v>768708.44</v>
      </c>
      <c r="K154">
        <v>138849.67000000001</v>
      </c>
      <c r="P154" s="301">
        <v>36475</v>
      </c>
      <c r="T154">
        <v>-703041.31</v>
      </c>
      <c r="U154">
        <v>1993235.29</v>
      </c>
      <c r="X154" s="301">
        <v>228020</v>
      </c>
      <c r="AB154" s="301">
        <v>449810</v>
      </c>
      <c r="AC154" s="301">
        <v>54800</v>
      </c>
      <c r="AD154">
        <v>486210</v>
      </c>
      <c r="AE154">
        <v>3000</v>
      </c>
      <c r="AF154">
        <v>16464</v>
      </c>
      <c r="AG154">
        <v>78225.539999999994</v>
      </c>
      <c r="AH154">
        <v>76397.59</v>
      </c>
      <c r="AK154">
        <v>15000</v>
      </c>
      <c r="AM154" s="76">
        <f t="shared" si="13"/>
        <v>386078.74</v>
      </c>
      <c r="AN154" s="31">
        <f t="shared" si="14"/>
        <v>36475</v>
      </c>
      <c r="AO154" s="21">
        <f t="shared" si="15"/>
        <v>349603.74</v>
      </c>
      <c r="AP154" s="15">
        <f t="shared" si="16"/>
        <v>732630</v>
      </c>
      <c r="AQ154" s="16">
        <f t="shared" si="17"/>
        <v>730097.13</v>
      </c>
      <c r="AR154" s="26">
        <f t="shared" si="18"/>
        <v>2532.8699999999953</v>
      </c>
    </row>
    <row r="157" spans="1:44" x14ac:dyDescent="0.25">
      <c r="D157" s="44"/>
    </row>
    <row r="158" spans="1:44" x14ac:dyDescent="0.25">
      <c r="D158" s="44"/>
    </row>
    <row r="159" spans="1:44" x14ac:dyDescent="0.25">
      <c r="D159" s="44"/>
    </row>
    <row r="160" spans="1:44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</sheetData>
  <autoFilter ref="A1:AR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zoomScaleNormal="100" workbookViewId="0">
      <selection activeCell="M14" sqref="M14"/>
    </sheetView>
  </sheetViews>
  <sheetFormatPr defaultRowHeight="15.6" x14ac:dyDescent="0.45"/>
  <cols>
    <col min="1" max="1" width="6.3984375" style="78" customWidth="1"/>
    <col min="2" max="2" width="14.09765625" style="78" customWidth="1"/>
    <col min="3" max="3" width="12.69921875" style="78" customWidth="1"/>
    <col min="4" max="4" width="9.59765625" style="78" customWidth="1"/>
    <col min="5" max="5" width="11.69921875" style="78" customWidth="1"/>
    <col min="6" max="6" width="13.59765625" style="78" customWidth="1"/>
    <col min="7" max="7" width="9.8984375" style="78" customWidth="1"/>
    <col min="8" max="8" width="17.59765625" style="78" customWidth="1"/>
    <col min="9" max="241" width="9" style="78"/>
    <col min="242" max="242" width="7.09765625" style="78" customWidth="1"/>
    <col min="243" max="243" width="12.69921875" style="78" customWidth="1"/>
    <col min="244" max="244" width="12.8984375" style="78" customWidth="1"/>
    <col min="245" max="248" width="10.3984375" style="78" customWidth="1"/>
    <col min="249" max="249" width="65.19921875" style="78" customWidth="1"/>
    <col min="250" max="497" width="9" style="78"/>
    <col min="498" max="498" width="7.09765625" style="78" customWidth="1"/>
    <col min="499" max="499" width="12.69921875" style="78" customWidth="1"/>
    <col min="500" max="500" width="12.8984375" style="78" customWidth="1"/>
    <col min="501" max="504" width="10.3984375" style="78" customWidth="1"/>
    <col min="505" max="505" width="65.19921875" style="78" customWidth="1"/>
    <col min="506" max="753" width="9" style="78"/>
    <col min="754" max="754" width="7.09765625" style="78" customWidth="1"/>
    <col min="755" max="755" width="12.69921875" style="78" customWidth="1"/>
    <col min="756" max="756" width="12.8984375" style="78" customWidth="1"/>
    <col min="757" max="760" width="10.3984375" style="78" customWidth="1"/>
    <col min="761" max="761" width="65.19921875" style="78" customWidth="1"/>
    <col min="762" max="1009" width="9" style="78"/>
    <col min="1010" max="1010" width="7.09765625" style="78" customWidth="1"/>
    <col min="1011" max="1011" width="12.69921875" style="78" customWidth="1"/>
    <col min="1012" max="1012" width="12.8984375" style="78" customWidth="1"/>
    <col min="1013" max="1016" width="10.3984375" style="78" customWidth="1"/>
    <col min="1017" max="1017" width="65.19921875" style="78" customWidth="1"/>
    <col min="1018" max="1265" width="9" style="78"/>
    <col min="1266" max="1266" width="7.09765625" style="78" customWidth="1"/>
    <col min="1267" max="1267" width="12.69921875" style="78" customWidth="1"/>
    <col min="1268" max="1268" width="12.8984375" style="78" customWidth="1"/>
    <col min="1269" max="1272" width="10.3984375" style="78" customWidth="1"/>
    <col min="1273" max="1273" width="65.19921875" style="78" customWidth="1"/>
    <col min="1274" max="1521" width="9" style="78"/>
    <col min="1522" max="1522" width="7.09765625" style="78" customWidth="1"/>
    <col min="1523" max="1523" width="12.69921875" style="78" customWidth="1"/>
    <col min="1524" max="1524" width="12.8984375" style="78" customWidth="1"/>
    <col min="1525" max="1528" width="10.3984375" style="78" customWidth="1"/>
    <col min="1529" max="1529" width="65.19921875" style="78" customWidth="1"/>
    <col min="1530" max="1777" width="9" style="78"/>
    <col min="1778" max="1778" width="7.09765625" style="78" customWidth="1"/>
    <col min="1779" max="1779" width="12.69921875" style="78" customWidth="1"/>
    <col min="1780" max="1780" width="12.8984375" style="78" customWidth="1"/>
    <col min="1781" max="1784" width="10.3984375" style="78" customWidth="1"/>
    <col min="1785" max="1785" width="65.19921875" style="78" customWidth="1"/>
    <col min="1786" max="2033" width="9" style="78"/>
    <col min="2034" max="2034" width="7.09765625" style="78" customWidth="1"/>
    <col min="2035" max="2035" width="12.69921875" style="78" customWidth="1"/>
    <col min="2036" max="2036" width="12.8984375" style="78" customWidth="1"/>
    <col min="2037" max="2040" width="10.3984375" style="78" customWidth="1"/>
    <col min="2041" max="2041" width="65.19921875" style="78" customWidth="1"/>
    <col min="2042" max="2289" width="9" style="78"/>
    <col min="2290" max="2290" width="7.09765625" style="78" customWidth="1"/>
    <col min="2291" max="2291" width="12.69921875" style="78" customWidth="1"/>
    <col min="2292" max="2292" width="12.8984375" style="78" customWidth="1"/>
    <col min="2293" max="2296" width="10.3984375" style="78" customWidth="1"/>
    <col min="2297" max="2297" width="65.19921875" style="78" customWidth="1"/>
    <col min="2298" max="2545" width="9" style="78"/>
    <col min="2546" max="2546" width="7.09765625" style="78" customWidth="1"/>
    <col min="2547" max="2547" width="12.69921875" style="78" customWidth="1"/>
    <col min="2548" max="2548" width="12.8984375" style="78" customWidth="1"/>
    <col min="2549" max="2552" width="10.3984375" style="78" customWidth="1"/>
    <col min="2553" max="2553" width="65.19921875" style="78" customWidth="1"/>
    <col min="2554" max="2801" width="9" style="78"/>
    <col min="2802" max="2802" width="7.09765625" style="78" customWidth="1"/>
    <col min="2803" max="2803" width="12.69921875" style="78" customWidth="1"/>
    <col min="2804" max="2804" width="12.8984375" style="78" customWidth="1"/>
    <col min="2805" max="2808" width="10.3984375" style="78" customWidth="1"/>
    <col min="2809" max="2809" width="65.19921875" style="78" customWidth="1"/>
    <col min="2810" max="3057" width="9" style="78"/>
    <col min="3058" max="3058" width="7.09765625" style="78" customWidth="1"/>
    <col min="3059" max="3059" width="12.69921875" style="78" customWidth="1"/>
    <col min="3060" max="3060" width="12.8984375" style="78" customWidth="1"/>
    <col min="3061" max="3064" width="10.3984375" style="78" customWidth="1"/>
    <col min="3065" max="3065" width="65.19921875" style="78" customWidth="1"/>
    <col min="3066" max="3313" width="9" style="78"/>
    <col min="3314" max="3314" width="7.09765625" style="78" customWidth="1"/>
    <col min="3315" max="3315" width="12.69921875" style="78" customWidth="1"/>
    <col min="3316" max="3316" width="12.8984375" style="78" customWidth="1"/>
    <col min="3317" max="3320" width="10.3984375" style="78" customWidth="1"/>
    <col min="3321" max="3321" width="65.19921875" style="78" customWidth="1"/>
    <col min="3322" max="3569" width="9" style="78"/>
    <col min="3570" max="3570" width="7.09765625" style="78" customWidth="1"/>
    <col min="3571" max="3571" width="12.69921875" style="78" customWidth="1"/>
    <col min="3572" max="3572" width="12.8984375" style="78" customWidth="1"/>
    <col min="3573" max="3576" width="10.3984375" style="78" customWidth="1"/>
    <col min="3577" max="3577" width="65.19921875" style="78" customWidth="1"/>
    <col min="3578" max="3825" width="9" style="78"/>
    <col min="3826" max="3826" width="7.09765625" style="78" customWidth="1"/>
    <col min="3827" max="3827" width="12.69921875" style="78" customWidth="1"/>
    <col min="3828" max="3828" width="12.8984375" style="78" customWidth="1"/>
    <col min="3829" max="3832" width="10.3984375" style="78" customWidth="1"/>
    <col min="3833" max="3833" width="65.19921875" style="78" customWidth="1"/>
    <col min="3834" max="4081" width="9" style="78"/>
    <col min="4082" max="4082" width="7.09765625" style="78" customWidth="1"/>
    <col min="4083" max="4083" width="12.69921875" style="78" customWidth="1"/>
    <col min="4084" max="4084" width="12.8984375" style="78" customWidth="1"/>
    <col min="4085" max="4088" width="10.3984375" style="78" customWidth="1"/>
    <col min="4089" max="4089" width="65.19921875" style="78" customWidth="1"/>
    <col min="4090" max="4337" width="9" style="78"/>
    <col min="4338" max="4338" width="7.09765625" style="78" customWidth="1"/>
    <col min="4339" max="4339" width="12.69921875" style="78" customWidth="1"/>
    <col min="4340" max="4340" width="12.8984375" style="78" customWidth="1"/>
    <col min="4341" max="4344" width="10.3984375" style="78" customWidth="1"/>
    <col min="4345" max="4345" width="65.19921875" style="78" customWidth="1"/>
    <col min="4346" max="4593" width="9" style="78"/>
    <col min="4594" max="4594" width="7.09765625" style="78" customWidth="1"/>
    <col min="4595" max="4595" width="12.69921875" style="78" customWidth="1"/>
    <col min="4596" max="4596" width="12.8984375" style="78" customWidth="1"/>
    <col min="4597" max="4600" width="10.3984375" style="78" customWidth="1"/>
    <col min="4601" max="4601" width="65.19921875" style="78" customWidth="1"/>
    <col min="4602" max="4849" width="9" style="78"/>
    <col min="4850" max="4850" width="7.09765625" style="78" customWidth="1"/>
    <col min="4851" max="4851" width="12.69921875" style="78" customWidth="1"/>
    <col min="4852" max="4852" width="12.8984375" style="78" customWidth="1"/>
    <col min="4853" max="4856" width="10.3984375" style="78" customWidth="1"/>
    <col min="4857" max="4857" width="65.19921875" style="78" customWidth="1"/>
    <col min="4858" max="5105" width="9" style="78"/>
    <col min="5106" max="5106" width="7.09765625" style="78" customWidth="1"/>
    <col min="5107" max="5107" width="12.69921875" style="78" customWidth="1"/>
    <col min="5108" max="5108" width="12.8984375" style="78" customWidth="1"/>
    <col min="5109" max="5112" width="10.3984375" style="78" customWidth="1"/>
    <col min="5113" max="5113" width="65.19921875" style="78" customWidth="1"/>
    <col min="5114" max="5361" width="9" style="78"/>
    <col min="5362" max="5362" width="7.09765625" style="78" customWidth="1"/>
    <col min="5363" max="5363" width="12.69921875" style="78" customWidth="1"/>
    <col min="5364" max="5364" width="12.8984375" style="78" customWidth="1"/>
    <col min="5365" max="5368" width="10.3984375" style="78" customWidth="1"/>
    <col min="5369" max="5369" width="65.19921875" style="78" customWidth="1"/>
    <col min="5370" max="5617" width="9" style="78"/>
    <col min="5618" max="5618" width="7.09765625" style="78" customWidth="1"/>
    <col min="5619" max="5619" width="12.69921875" style="78" customWidth="1"/>
    <col min="5620" max="5620" width="12.8984375" style="78" customWidth="1"/>
    <col min="5621" max="5624" width="10.3984375" style="78" customWidth="1"/>
    <col min="5625" max="5625" width="65.19921875" style="78" customWidth="1"/>
    <col min="5626" max="5873" width="9" style="78"/>
    <col min="5874" max="5874" width="7.09765625" style="78" customWidth="1"/>
    <col min="5875" max="5875" width="12.69921875" style="78" customWidth="1"/>
    <col min="5876" max="5876" width="12.8984375" style="78" customWidth="1"/>
    <col min="5877" max="5880" width="10.3984375" style="78" customWidth="1"/>
    <col min="5881" max="5881" width="65.19921875" style="78" customWidth="1"/>
    <col min="5882" max="6129" width="9" style="78"/>
    <col min="6130" max="6130" width="7.09765625" style="78" customWidth="1"/>
    <col min="6131" max="6131" width="12.69921875" style="78" customWidth="1"/>
    <col min="6132" max="6132" width="12.8984375" style="78" customWidth="1"/>
    <col min="6133" max="6136" width="10.3984375" style="78" customWidth="1"/>
    <col min="6137" max="6137" width="65.19921875" style="78" customWidth="1"/>
    <col min="6138" max="6385" width="9" style="78"/>
    <col min="6386" max="6386" width="7.09765625" style="78" customWidth="1"/>
    <col min="6387" max="6387" width="12.69921875" style="78" customWidth="1"/>
    <col min="6388" max="6388" width="12.8984375" style="78" customWidth="1"/>
    <col min="6389" max="6392" width="10.3984375" style="78" customWidth="1"/>
    <col min="6393" max="6393" width="65.19921875" style="78" customWidth="1"/>
    <col min="6394" max="6641" width="9" style="78"/>
    <col min="6642" max="6642" width="7.09765625" style="78" customWidth="1"/>
    <col min="6643" max="6643" width="12.69921875" style="78" customWidth="1"/>
    <col min="6644" max="6644" width="12.8984375" style="78" customWidth="1"/>
    <col min="6645" max="6648" width="10.3984375" style="78" customWidth="1"/>
    <col min="6649" max="6649" width="65.19921875" style="78" customWidth="1"/>
    <col min="6650" max="6897" width="9" style="78"/>
    <col min="6898" max="6898" width="7.09765625" style="78" customWidth="1"/>
    <col min="6899" max="6899" width="12.69921875" style="78" customWidth="1"/>
    <col min="6900" max="6900" width="12.8984375" style="78" customWidth="1"/>
    <col min="6901" max="6904" width="10.3984375" style="78" customWidth="1"/>
    <col min="6905" max="6905" width="65.19921875" style="78" customWidth="1"/>
    <col min="6906" max="7153" width="9" style="78"/>
    <col min="7154" max="7154" width="7.09765625" style="78" customWidth="1"/>
    <col min="7155" max="7155" width="12.69921875" style="78" customWidth="1"/>
    <col min="7156" max="7156" width="12.8984375" style="78" customWidth="1"/>
    <col min="7157" max="7160" width="10.3984375" style="78" customWidth="1"/>
    <col min="7161" max="7161" width="65.19921875" style="78" customWidth="1"/>
    <col min="7162" max="7409" width="9" style="78"/>
    <col min="7410" max="7410" width="7.09765625" style="78" customWidth="1"/>
    <col min="7411" max="7411" width="12.69921875" style="78" customWidth="1"/>
    <col min="7412" max="7412" width="12.8984375" style="78" customWidth="1"/>
    <col min="7413" max="7416" width="10.3984375" style="78" customWidth="1"/>
    <col min="7417" max="7417" width="65.19921875" style="78" customWidth="1"/>
    <col min="7418" max="7665" width="9" style="78"/>
    <col min="7666" max="7666" width="7.09765625" style="78" customWidth="1"/>
    <col min="7667" max="7667" width="12.69921875" style="78" customWidth="1"/>
    <col min="7668" max="7668" width="12.8984375" style="78" customWidth="1"/>
    <col min="7669" max="7672" width="10.3984375" style="78" customWidth="1"/>
    <col min="7673" max="7673" width="65.19921875" style="78" customWidth="1"/>
    <col min="7674" max="7921" width="9" style="78"/>
    <col min="7922" max="7922" width="7.09765625" style="78" customWidth="1"/>
    <col min="7923" max="7923" width="12.69921875" style="78" customWidth="1"/>
    <col min="7924" max="7924" width="12.8984375" style="78" customWidth="1"/>
    <col min="7925" max="7928" width="10.3984375" style="78" customWidth="1"/>
    <col min="7929" max="7929" width="65.19921875" style="78" customWidth="1"/>
    <col min="7930" max="8177" width="9" style="78"/>
    <col min="8178" max="8178" width="7.09765625" style="78" customWidth="1"/>
    <col min="8179" max="8179" width="12.69921875" style="78" customWidth="1"/>
    <col min="8180" max="8180" width="12.8984375" style="78" customWidth="1"/>
    <col min="8181" max="8184" width="10.3984375" style="78" customWidth="1"/>
    <col min="8185" max="8185" width="65.19921875" style="78" customWidth="1"/>
    <col min="8186" max="8433" width="9" style="78"/>
    <col min="8434" max="8434" width="7.09765625" style="78" customWidth="1"/>
    <col min="8435" max="8435" width="12.69921875" style="78" customWidth="1"/>
    <col min="8436" max="8436" width="12.8984375" style="78" customWidth="1"/>
    <col min="8437" max="8440" width="10.3984375" style="78" customWidth="1"/>
    <col min="8441" max="8441" width="65.19921875" style="78" customWidth="1"/>
    <col min="8442" max="8689" width="9" style="78"/>
    <col min="8690" max="8690" width="7.09765625" style="78" customWidth="1"/>
    <col min="8691" max="8691" width="12.69921875" style="78" customWidth="1"/>
    <col min="8692" max="8692" width="12.8984375" style="78" customWidth="1"/>
    <col min="8693" max="8696" width="10.3984375" style="78" customWidth="1"/>
    <col min="8697" max="8697" width="65.19921875" style="78" customWidth="1"/>
    <col min="8698" max="8945" width="9" style="78"/>
    <col min="8946" max="8946" width="7.09765625" style="78" customWidth="1"/>
    <col min="8947" max="8947" width="12.69921875" style="78" customWidth="1"/>
    <col min="8948" max="8948" width="12.8984375" style="78" customWidth="1"/>
    <col min="8949" max="8952" width="10.3984375" style="78" customWidth="1"/>
    <col min="8953" max="8953" width="65.19921875" style="78" customWidth="1"/>
    <col min="8954" max="9201" width="9" style="78"/>
    <col min="9202" max="9202" width="7.09765625" style="78" customWidth="1"/>
    <col min="9203" max="9203" width="12.69921875" style="78" customWidth="1"/>
    <col min="9204" max="9204" width="12.8984375" style="78" customWidth="1"/>
    <col min="9205" max="9208" width="10.3984375" style="78" customWidth="1"/>
    <col min="9209" max="9209" width="65.19921875" style="78" customWidth="1"/>
    <col min="9210" max="9457" width="9" style="78"/>
    <col min="9458" max="9458" width="7.09765625" style="78" customWidth="1"/>
    <col min="9459" max="9459" width="12.69921875" style="78" customWidth="1"/>
    <col min="9460" max="9460" width="12.8984375" style="78" customWidth="1"/>
    <col min="9461" max="9464" width="10.3984375" style="78" customWidth="1"/>
    <col min="9465" max="9465" width="65.19921875" style="78" customWidth="1"/>
    <col min="9466" max="9713" width="9" style="78"/>
    <col min="9714" max="9714" width="7.09765625" style="78" customWidth="1"/>
    <col min="9715" max="9715" width="12.69921875" style="78" customWidth="1"/>
    <col min="9716" max="9716" width="12.8984375" style="78" customWidth="1"/>
    <col min="9717" max="9720" width="10.3984375" style="78" customWidth="1"/>
    <col min="9721" max="9721" width="65.19921875" style="78" customWidth="1"/>
    <col min="9722" max="9969" width="9" style="78"/>
    <col min="9970" max="9970" width="7.09765625" style="78" customWidth="1"/>
    <col min="9971" max="9971" width="12.69921875" style="78" customWidth="1"/>
    <col min="9972" max="9972" width="12.8984375" style="78" customWidth="1"/>
    <col min="9973" max="9976" width="10.3984375" style="78" customWidth="1"/>
    <col min="9977" max="9977" width="65.19921875" style="78" customWidth="1"/>
    <col min="9978" max="10225" width="9" style="78"/>
    <col min="10226" max="10226" width="7.09765625" style="78" customWidth="1"/>
    <col min="10227" max="10227" width="12.69921875" style="78" customWidth="1"/>
    <col min="10228" max="10228" width="12.8984375" style="78" customWidth="1"/>
    <col min="10229" max="10232" width="10.3984375" style="78" customWidth="1"/>
    <col min="10233" max="10233" width="65.19921875" style="78" customWidth="1"/>
    <col min="10234" max="10481" width="9" style="78"/>
    <col min="10482" max="10482" width="7.09765625" style="78" customWidth="1"/>
    <col min="10483" max="10483" width="12.69921875" style="78" customWidth="1"/>
    <col min="10484" max="10484" width="12.8984375" style="78" customWidth="1"/>
    <col min="10485" max="10488" width="10.3984375" style="78" customWidth="1"/>
    <col min="10489" max="10489" width="65.19921875" style="78" customWidth="1"/>
    <col min="10490" max="10737" width="9" style="78"/>
    <col min="10738" max="10738" width="7.09765625" style="78" customWidth="1"/>
    <col min="10739" max="10739" width="12.69921875" style="78" customWidth="1"/>
    <col min="10740" max="10740" width="12.8984375" style="78" customWidth="1"/>
    <col min="10741" max="10744" width="10.3984375" style="78" customWidth="1"/>
    <col min="10745" max="10745" width="65.19921875" style="78" customWidth="1"/>
    <col min="10746" max="10993" width="9" style="78"/>
    <col min="10994" max="10994" width="7.09765625" style="78" customWidth="1"/>
    <col min="10995" max="10995" width="12.69921875" style="78" customWidth="1"/>
    <col min="10996" max="10996" width="12.8984375" style="78" customWidth="1"/>
    <col min="10997" max="11000" width="10.3984375" style="78" customWidth="1"/>
    <col min="11001" max="11001" width="65.19921875" style="78" customWidth="1"/>
    <col min="11002" max="11249" width="9" style="78"/>
    <col min="11250" max="11250" width="7.09765625" style="78" customWidth="1"/>
    <col min="11251" max="11251" width="12.69921875" style="78" customWidth="1"/>
    <col min="11252" max="11252" width="12.8984375" style="78" customWidth="1"/>
    <col min="11253" max="11256" width="10.3984375" style="78" customWidth="1"/>
    <col min="11257" max="11257" width="65.19921875" style="78" customWidth="1"/>
    <col min="11258" max="11505" width="9" style="78"/>
    <col min="11506" max="11506" width="7.09765625" style="78" customWidth="1"/>
    <col min="11507" max="11507" width="12.69921875" style="78" customWidth="1"/>
    <col min="11508" max="11508" width="12.8984375" style="78" customWidth="1"/>
    <col min="11509" max="11512" width="10.3984375" style="78" customWidth="1"/>
    <col min="11513" max="11513" width="65.19921875" style="78" customWidth="1"/>
    <col min="11514" max="11761" width="9" style="78"/>
    <col min="11762" max="11762" width="7.09765625" style="78" customWidth="1"/>
    <col min="11763" max="11763" width="12.69921875" style="78" customWidth="1"/>
    <col min="11764" max="11764" width="12.8984375" style="78" customWidth="1"/>
    <col min="11765" max="11768" width="10.3984375" style="78" customWidth="1"/>
    <col min="11769" max="11769" width="65.19921875" style="78" customWidth="1"/>
    <col min="11770" max="12017" width="9" style="78"/>
    <col min="12018" max="12018" width="7.09765625" style="78" customWidth="1"/>
    <col min="12019" max="12019" width="12.69921875" style="78" customWidth="1"/>
    <col min="12020" max="12020" width="12.8984375" style="78" customWidth="1"/>
    <col min="12021" max="12024" width="10.3984375" style="78" customWidth="1"/>
    <col min="12025" max="12025" width="65.19921875" style="78" customWidth="1"/>
    <col min="12026" max="12273" width="9" style="78"/>
    <col min="12274" max="12274" width="7.09765625" style="78" customWidth="1"/>
    <col min="12275" max="12275" width="12.69921875" style="78" customWidth="1"/>
    <col min="12276" max="12276" width="12.8984375" style="78" customWidth="1"/>
    <col min="12277" max="12280" width="10.3984375" style="78" customWidth="1"/>
    <col min="12281" max="12281" width="65.19921875" style="78" customWidth="1"/>
    <col min="12282" max="12529" width="9" style="78"/>
    <col min="12530" max="12530" width="7.09765625" style="78" customWidth="1"/>
    <col min="12531" max="12531" width="12.69921875" style="78" customWidth="1"/>
    <col min="12532" max="12532" width="12.8984375" style="78" customWidth="1"/>
    <col min="12533" max="12536" width="10.3984375" style="78" customWidth="1"/>
    <col min="12537" max="12537" width="65.19921875" style="78" customWidth="1"/>
    <col min="12538" max="12785" width="9" style="78"/>
    <col min="12786" max="12786" width="7.09765625" style="78" customWidth="1"/>
    <col min="12787" max="12787" width="12.69921875" style="78" customWidth="1"/>
    <col min="12788" max="12788" width="12.8984375" style="78" customWidth="1"/>
    <col min="12789" max="12792" width="10.3984375" style="78" customWidth="1"/>
    <col min="12793" max="12793" width="65.19921875" style="78" customWidth="1"/>
    <col min="12794" max="13041" width="9" style="78"/>
    <col min="13042" max="13042" width="7.09765625" style="78" customWidth="1"/>
    <col min="13043" max="13043" width="12.69921875" style="78" customWidth="1"/>
    <col min="13044" max="13044" width="12.8984375" style="78" customWidth="1"/>
    <col min="13045" max="13048" width="10.3984375" style="78" customWidth="1"/>
    <col min="13049" max="13049" width="65.19921875" style="78" customWidth="1"/>
    <col min="13050" max="13297" width="9" style="78"/>
    <col min="13298" max="13298" width="7.09765625" style="78" customWidth="1"/>
    <col min="13299" max="13299" width="12.69921875" style="78" customWidth="1"/>
    <col min="13300" max="13300" width="12.8984375" style="78" customWidth="1"/>
    <col min="13301" max="13304" width="10.3984375" style="78" customWidth="1"/>
    <col min="13305" max="13305" width="65.19921875" style="78" customWidth="1"/>
    <col min="13306" max="13553" width="9" style="78"/>
    <col min="13554" max="13554" width="7.09765625" style="78" customWidth="1"/>
    <col min="13555" max="13555" width="12.69921875" style="78" customWidth="1"/>
    <col min="13556" max="13556" width="12.8984375" style="78" customWidth="1"/>
    <col min="13557" max="13560" width="10.3984375" style="78" customWidth="1"/>
    <col min="13561" max="13561" width="65.19921875" style="78" customWidth="1"/>
    <col min="13562" max="13809" width="9" style="78"/>
    <col min="13810" max="13810" width="7.09765625" style="78" customWidth="1"/>
    <col min="13811" max="13811" width="12.69921875" style="78" customWidth="1"/>
    <col min="13812" max="13812" width="12.8984375" style="78" customWidth="1"/>
    <col min="13813" max="13816" width="10.3984375" style="78" customWidth="1"/>
    <col min="13817" max="13817" width="65.19921875" style="78" customWidth="1"/>
    <col min="13818" max="14065" width="9" style="78"/>
    <col min="14066" max="14066" width="7.09765625" style="78" customWidth="1"/>
    <col min="14067" max="14067" width="12.69921875" style="78" customWidth="1"/>
    <col min="14068" max="14068" width="12.8984375" style="78" customWidth="1"/>
    <col min="14069" max="14072" width="10.3984375" style="78" customWidth="1"/>
    <col min="14073" max="14073" width="65.19921875" style="78" customWidth="1"/>
    <col min="14074" max="14321" width="9" style="78"/>
    <col min="14322" max="14322" width="7.09765625" style="78" customWidth="1"/>
    <col min="14323" max="14323" width="12.69921875" style="78" customWidth="1"/>
    <col min="14324" max="14324" width="12.8984375" style="78" customWidth="1"/>
    <col min="14325" max="14328" width="10.3984375" style="78" customWidth="1"/>
    <col min="14329" max="14329" width="65.19921875" style="78" customWidth="1"/>
    <col min="14330" max="14577" width="9" style="78"/>
    <col min="14578" max="14578" width="7.09765625" style="78" customWidth="1"/>
    <col min="14579" max="14579" width="12.69921875" style="78" customWidth="1"/>
    <col min="14580" max="14580" width="12.8984375" style="78" customWidth="1"/>
    <col min="14581" max="14584" width="10.3984375" style="78" customWidth="1"/>
    <col min="14585" max="14585" width="65.19921875" style="78" customWidth="1"/>
    <col min="14586" max="14833" width="9" style="78"/>
    <col min="14834" max="14834" width="7.09765625" style="78" customWidth="1"/>
    <col min="14835" max="14835" width="12.69921875" style="78" customWidth="1"/>
    <col min="14836" max="14836" width="12.8984375" style="78" customWidth="1"/>
    <col min="14837" max="14840" width="10.3984375" style="78" customWidth="1"/>
    <col min="14841" max="14841" width="65.19921875" style="78" customWidth="1"/>
    <col min="14842" max="15089" width="9" style="78"/>
    <col min="15090" max="15090" width="7.09765625" style="78" customWidth="1"/>
    <col min="15091" max="15091" width="12.69921875" style="78" customWidth="1"/>
    <col min="15092" max="15092" width="12.8984375" style="78" customWidth="1"/>
    <col min="15093" max="15096" width="10.3984375" style="78" customWidth="1"/>
    <col min="15097" max="15097" width="65.19921875" style="78" customWidth="1"/>
    <col min="15098" max="15345" width="9" style="78"/>
    <col min="15346" max="15346" width="7.09765625" style="78" customWidth="1"/>
    <col min="15347" max="15347" width="12.69921875" style="78" customWidth="1"/>
    <col min="15348" max="15348" width="12.8984375" style="78" customWidth="1"/>
    <col min="15349" max="15352" width="10.3984375" style="78" customWidth="1"/>
    <col min="15353" max="15353" width="65.19921875" style="78" customWidth="1"/>
    <col min="15354" max="15601" width="9" style="78"/>
    <col min="15602" max="15602" width="7.09765625" style="78" customWidth="1"/>
    <col min="15603" max="15603" width="12.69921875" style="78" customWidth="1"/>
    <col min="15604" max="15604" width="12.8984375" style="78" customWidth="1"/>
    <col min="15605" max="15608" width="10.3984375" style="78" customWidth="1"/>
    <col min="15609" max="15609" width="65.19921875" style="78" customWidth="1"/>
    <col min="15610" max="15857" width="9" style="78"/>
    <col min="15858" max="15858" width="7.09765625" style="78" customWidth="1"/>
    <col min="15859" max="15859" width="12.69921875" style="78" customWidth="1"/>
    <col min="15860" max="15860" width="12.8984375" style="78" customWidth="1"/>
    <col min="15861" max="15864" width="10.3984375" style="78" customWidth="1"/>
    <col min="15865" max="15865" width="65.19921875" style="78" customWidth="1"/>
    <col min="15866" max="16113" width="9" style="78"/>
    <col min="16114" max="16114" width="7.09765625" style="78" customWidth="1"/>
    <col min="16115" max="16115" width="12.69921875" style="78" customWidth="1"/>
    <col min="16116" max="16116" width="12.8984375" style="78" customWidth="1"/>
    <col min="16117" max="16120" width="10.3984375" style="78" customWidth="1"/>
    <col min="16121" max="16121" width="65.19921875" style="78" customWidth="1"/>
    <col min="16122" max="16384" width="9" style="78"/>
  </cols>
  <sheetData>
    <row r="1" spans="1:8" ht="24.6" x14ac:dyDescent="0.7">
      <c r="H1" s="300" t="s">
        <v>2443</v>
      </c>
    </row>
    <row r="2" spans="1:8" ht="24.6" x14ac:dyDescent="0.7">
      <c r="A2" s="307" t="s">
        <v>1409</v>
      </c>
      <c r="B2" s="307"/>
      <c r="C2" s="307"/>
      <c r="D2" s="307"/>
      <c r="E2" s="307"/>
      <c r="F2" s="307"/>
      <c r="G2" s="307"/>
      <c r="H2" s="307"/>
    </row>
    <row r="3" spans="1:8" ht="24.6" x14ac:dyDescent="0.7">
      <c r="A3" s="308" t="s">
        <v>3345</v>
      </c>
      <c r="B3" s="308"/>
      <c r="C3" s="308"/>
      <c r="D3" s="308"/>
      <c r="E3" s="308"/>
      <c r="F3" s="308"/>
      <c r="G3" s="308"/>
      <c r="H3" s="308"/>
    </row>
    <row r="4" spans="1:8" s="79" customFormat="1" ht="24.6" x14ac:dyDescent="0.45">
      <c r="A4" s="309" t="s">
        <v>51</v>
      </c>
      <c r="B4" s="309" t="s">
        <v>1410</v>
      </c>
      <c r="C4" s="206" t="s">
        <v>1411</v>
      </c>
      <c r="D4" s="207" t="s">
        <v>1412</v>
      </c>
      <c r="E4" s="311" t="s">
        <v>52</v>
      </c>
      <c r="F4" s="208" t="s">
        <v>53</v>
      </c>
      <c r="G4" s="313" t="s">
        <v>52</v>
      </c>
      <c r="H4" s="309" t="s">
        <v>1413</v>
      </c>
    </row>
    <row r="5" spans="1:8" s="79" customFormat="1" ht="24.6" x14ac:dyDescent="0.45">
      <c r="A5" s="310"/>
      <c r="B5" s="310"/>
      <c r="C5" s="206" t="s">
        <v>1414</v>
      </c>
      <c r="D5" s="209" t="s">
        <v>1414</v>
      </c>
      <c r="E5" s="312"/>
      <c r="F5" s="208" t="s">
        <v>1414</v>
      </c>
      <c r="G5" s="314"/>
      <c r="H5" s="310"/>
    </row>
    <row r="6" spans="1:8" s="230" customFormat="1" ht="24.6" x14ac:dyDescent="0.25">
      <c r="A6" s="224">
        <v>1</v>
      </c>
      <c r="B6" s="225" t="s">
        <v>45</v>
      </c>
      <c r="C6" s="226">
        <v>61</v>
      </c>
      <c r="D6" s="207">
        <f>C6-F6</f>
        <v>61</v>
      </c>
      <c r="E6" s="227">
        <f t="shared" ref="E6:E13" si="0">D6/C6*100</f>
        <v>100</v>
      </c>
      <c r="F6" s="208">
        <v>0</v>
      </c>
      <c r="G6" s="228">
        <f t="shared" ref="G6:G12" si="1">F6/C6*100</f>
        <v>0</v>
      </c>
      <c r="H6" s="229"/>
    </row>
    <row r="7" spans="1:8" s="230" customFormat="1" ht="24.6" x14ac:dyDescent="0.25">
      <c r="A7" s="224">
        <v>2</v>
      </c>
      <c r="B7" s="225" t="s">
        <v>49</v>
      </c>
      <c r="C7" s="226">
        <v>83</v>
      </c>
      <c r="D7" s="207">
        <f t="shared" ref="D7:D12" si="2">C7-F7</f>
        <v>83</v>
      </c>
      <c r="E7" s="227">
        <f t="shared" si="0"/>
        <v>100</v>
      </c>
      <c r="F7" s="208">
        <v>0</v>
      </c>
      <c r="G7" s="228">
        <f t="shared" si="1"/>
        <v>0</v>
      </c>
      <c r="H7" s="229"/>
    </row>
    <row r="8" spans="1:8" ht="24.6" x14ac:dyDescent="0.7">
      <c r="A8" s="167">
        <v>3</v>
      </c>
      <c r="B8" s="140" t="s">
        <v>50</v>
      </c>
      <c r="C8" s="210">
        <v>210</v>
      </c>
      <c r="D8" s="207">
        <f t="shared" si="2"/>
        <v>210</v>
      </c>
      <c r="E8" s="211">
        <f t="shared" si="0"/>
        <v>100</v>
      </c>
      <c r="F8" s="212">
        <v>0</v>
      </c>
      <c r="G8" s="213">
        <f t="shared" si="1"/>
        <v>0</v>
      </c>
      <c r="H8" s="214" t="s">
        <v>1418</v>
      </c>
    </row>
    <row r="9" spans="1:8" ht="24.6" x14ac:dyDescent="0.7">
      <c r="A9" s="167">
        <v>4</v>
      </c>
      <c r="B9" s="140" t="s">
        <v>46</v>
      </c>
      <c r="C9" s="210">
        <v>127</v>
      </c>
      <c r="D9" s="207">
        <f t="shared" si="2"/>
        <v>127</v>
      </c>
      <c r="E9" s="211">
        <f t="shared" si="0"/>
        <v>100</v>
      </c>
      <c r="F9" s="212">
        <v>0</v>
      </c>
      <c r="G9" s="213">
        <f t="shared" si="1"/>
        <v>0</v>
      </c>
      <c r="H9" s="140"/>
    </row>
    <row r="10" spans="1:8" ht="24.6" x14ac:dyDescent="0.7">
      <c r="A10" s="167">
        <v>5</v>
      </c>
      <c r="B10" s="140" t="s">
        <v>48</v>
      </c>
      <c r="C10" s="210">
        <v>74</v>
      </c>
      <c r="D10" s="207">
        <f t="shared" si="2"/>
        <v>74</v>
      </c>
      <c r="E10" s="211">
        <f t="shared" si="0"/>
        <v>100</v>
      </c>
      <c r="F10" s="212">
        <v>0</v>
      </c>
      <c r="G10" s="213">
        <f t="shared" si="1"/>
        <v>0</v>
      </c>
      <c r="H10" s="140"/>
    </row>
    <row r="11" spans="1:8" ht="24.6" x14ac:dyDescent="0.7">
      <c r="A11" s="167">
        <v>6</v>
      </c>
      <c r="B11" s="140" t="s">
        <v>47</v>
      </c>
      <c r="C11" s="210">
        <v>168</v>
      </c>
      <c r="D11" s="207">
        <f t="shared" si="2"/>
        <v>168</v>
      </c>
      <c r="E11" s="211">
        <f t="shared" si="0"/>
        <v>100</v>
      </c>
      <c r="F11" s="212">
        <v>0</v>
      </c>
      <c r="G11" s="213">
        <f t="shared" si="1"/>
        <v>0</v>
      </c>
      <c r="H11" s="140"/>
    </row>
    <row r="12" spans="1:8" ht="24.6" x14ac:dyDescent="0.7">
      <c r="A12" s="167">
        <v>7</v>
      </c>
      <c r="B12" s="140" t="s">
        <v>44</v>
      </c>
      <c r="C12" s="210">
        <v>151</v>
      </c>
      <c r="D12" s="207">
        <f t="shared" si="2"/>
        <v>151</v>
      </c>
      <c r="E12" s="211">
        <f t="shared" si="0"/>
        <v>100</v>
      </c>
      <c r="F12" s="212">
        <v>0</v>
      </c>
      <c r="G12" s="215">
        <f t="shared" si="1"/>
        <v>0</v>
      </c>
      <c r="H12" s="214"/>
    </row>
    <row r="13" spans="1:8" ht="25.2" thickBot="1" x14ac:dyDescent="0.75">
      <c r="A13" s="302" t="s">
        <v>1415</v>
      </c>
      <c r="B13" s="303"/>
      <c r="C13" s="216">
        <f>SUM(C6:C12)</f>
        <v>874</v>
      </c>
      <c r="D13" s="217">
        <f>SUM(D6:D12)</f>
        <v>874</v>
      </c>
      <c r="E13" s="218">
        <f t="shared" si="0"/>
        <v>100</v>
      </c>
      <c r="F13" s="219">
        <f>SUM(F6:F12)</f>
        <v>0</v>
      </c>
      <c r="G13" s="220">
        <f>F13/C13*100</f>
        <v>0</v>
      </c>
      <c r="H13" s="221"/>
    </row>
    <row r="14" spans="1:8" ht="25.2" thickTop="1" x14ac:dyDescent="0.7">
      <c r="A14" s="92"/>
      <c r="B14" s="222" t="s">
        <v>1410</v>
      </c>
      <c r="C14" s="98" t="s">
        <v>1416</v>
      </c>
      <c r="D14" s="98" t="s">
        <v>1417</v>
      </c>
      <c r="E14" s="92"/>
      <c r="F14" s="92"/>
      <c r="G14" s="92"/>
      <c r="H14" s="92"/>
    </row>
    <row r="15" spans="1:8" x14ac:dyDescent="0.45">
      <c r="B15" s="80" t="s">
        <v>45</v>
      </c>
      <c r="C15" s="83">
        <f t="shared" ref="C15:C22" si="3">E6</f>
        <v>100</v>
      </c>
      <c r="D15" s="84">
        <f t="shared" ref="D15:D22" si="4">G6</f>
        <v>0</v>
      </c>
    </row>
    <row r="16" spans="1:8" x14ac:dyDescent="0.45">
      <c r="B16" s="80" t="s">
        <v>49</v>
      </c>
      <c r="C16" s="83">
        <f t="shared" si="3"/>
        <v>100</v>
      </c>
      <c r="D16" s="84">
        <f t="shared" si="4"/>
        <v>0</v>
      </c>
    </row>
    <row r="17" spans="2:4" x14ac:dyDescent="0.45">
      <c r="B17" s="80" t="s">
        <v>50</v>
      </c>
      <c r="C17" s="83">
        <f t="shared" si="3"/>
        <v>100</v>
      </c>
      <c r="D17" s="84">
        <f t="shared" si="4"/>
        <v>0</v>
      </c>
    </row>
    <row r="18" spans="2:4" x14ac:dyDescent="0.45">
      <c r="B18" s="80" t="s">
        <v>46</v>
      </c>
      <c r="C18" s="83">
        <f t="shared" si="3"/>
        <v>100</v>
      </c>
      <c r="D18" s="84">
        <f t="shared" si="4"/>
        <v>0</v>
      </c>
    </row>
    <row r="19" spans="2:4" x14ac:dyDescent="0.45">
      <c r="B19" s="80" t="s">
        <v>48</v>
      </c>
      <c r="C19" s="83">
        <f t="shared" si="3"/>
        <v>100</v>
      </c>
      <c r="D19" s="84">
        <f t="shared" si="4"/>
        <v>0</v>
      </c>
    </row>
    <row r="20" spans="2:4" x14ac:dyDescent="0.45">
      <c r="B20" s="80" t="s">
        <v>47</v>
      </c>
      <c r="C20" s="83">
        <f t="shared" si="3"/>
        <v>100</v>
      </c>
      <c r="D20" s="84">
        <f t="shared" si="4"/>
        <v>0</v>
      </c>
    </row>
    <row r="21" spans="2:4" x14ac:dyDescent="0.45">
      <c r="B21" s="80" t="s">
        <v>44</v>
      </c>
      <c r="C21" s="83">
        <f t="shared" si="3"/>
        <v>100</v>
      </c>
      <c r="D21" s="84">
        <f t="shared" si="4"/>
        <v>0</v>
      </c>
    </row>
    <row r="22" spans="2:4" x14ac:dyDescent="0.45">
      <c r="B22" s="81" t="s">
        <v>1415</v>
      </c>
      <c r="C22" s="83">
        <f t="shared" si="3"/>
        <v>100</v>
      </c>
      <c r="D22" s="84">
        <f t="shared" si="4"/>
        <v>0</v>
      </c>
    </row>
    <row r="23" spans="2:4" x14ac:dyDescent="0.45">
      <c r="C23" s="82"/>
    </row>
    <row r="34" spans="1:4" x14ac:dyDescent="0.45">
      <c r="A34" s="85"/>
    </row>
    <row r="35" spans="1:4" x14ac:dyDescent="0.45">
      <c r="A35" s="85"/>
    </row>
    <row r="36" spans="1:4" x14ac:dyDescent="0.45">
      <c r="B36" s="86"/>
      <c r="C36" s="304"/>
      <c r="D36" s="304"/>
    </row>
    <row r="37" spans="1:4" x14ac:dyDescent="0.45">
      <c r="B37" s="85"/>
      <c r="C37" s="305"/>
      <c r="D37" s="305"/>
    </row>
    <row r="38" spans="1:4" x14ac:dyDescent="0.45">
      <c r="B38" s="85"/>
      <c r="C38" s="306"/>
      <c r="D38" s="306"/>
    </row>
  </sheetData>
  <mergeCells count="11">
    <mergeCell ref="A13:B13"/>
    <mergeCell ref="C36:D36"/>
    <mergeCell ref="C37:D37"/>
    <mergeCell ref="C38:D38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284" t="s">
        <v>1420</v>
      </c>
      <c r="B1" s="285"/>
      <c r="C1" s="285"/>
      <c r="D1" s="285"/>
      <c r="E1" s="286"/>
    </row>
    <row r="2" spans="1:5" x14ac:dyDescent="0.25">
      <c r="A2" s="287" t="s">
        <v>1421</v>
      </c>
      <c r="B2" s="279" t="s">
        <v>1422</v>
      </c>
      <c r="C2" s="280"/>
      <c r="D2" s="278"/>
      <c r="E2" s="288"/>
    </row>
    <row r="3" spans="1:5" x14ac:dyDescent="0.25">
      <c r="A3" s="287" t="s">
        <v>1423</v>
      </c>
      <c r="B3" s="279" t="s">
        <v>1422</v>
      </c>
      <c r="C3" s="280"/>
      <c r="D3" s="278"/>
      <c r="E3" s="288"/>
    </row>
    <row r="4" spans="1:5" ht="14.25" customHeight="1" x14ac:dyDescent="0.25">
      <c r="A4" s="287" t="s">
        <v>1424</v>
      </c>
      <c r="B4" s="319" t="s">
        <v>1425</v>
      </c>
      <c r="C4" s="320"/>
      <c r="D4" s="278"/>
      <c r="E4" s="288"/>
    </row>
    <row r="5" spans="1:5" x14ac:dyDescent="0.25">
      <c r="A5" s="287"/>
      <c r="B5" s="319"/>
      <c r="C5" s="320"/>
      <c r="D5" s="278"/>
      <c r="E5" s="288"/>
    </row>
    <row r="6" spans="1:5" x14ac:dyDescent="0.25">
      <c r="A6" s="323"/>
      <c r="B6" s="324"/>
      <c r="C6" s="324"/>
      <c r="D6" s="324"/>
      <c r="E6" s="325"/>
    </row>
    <row r="7" spans="1:5" x14ac:dyDescent="0.25">
      <c r="A7" s="289" t="s">
        <v>1426</v>
      </c>
      <c r="B7" s="321" t="s">
        <v>43</v>
      </c>
      <c r="C7" s="322"/>
      <c r="D7" s="281" t="s">
        <v>1410</v>
      </c>
      <c r="E7" s="290">
        <v>242248</v>
      </c>
    </row>
    <row r="8" spans="1:5" x14ac:dyDescent="0.25">
      <c r="A8" s="291" t="s">
        <v>1427</v>
      </c>
      <c r="B8" s="317"/>
      <c r="C8" s="318"/>
      <c r="D8" s="282" t="s">
        <v>44</v>
      </c>
      <c r="E8" s="292"/>
    </row>
    <row r="9" spans="1:5" x14ac:dyDescent="0.25">
      <c r="A9" s="293" t="s">
        <v>1428</v>
      </c>
      <c r="B9" s="315"/>
      <c r="C9" s="316"/>
      <c r="D9" s="283" t="s">
        <v>44</v>
      </c>
      <c r="E9" s="294"/>
    </row>
    <row r="10" spans="1:5" x14ac:dyDescent="0.25">
      <c r="A10" s="291" t="s">
        <v>1429</v>
      </c>
      <c r="B10" s="317"/>
      <c r="C10" s="318"/>
      <c r="D10" s="282" t="s">
        <v>44</v>
      </c>
      <c r="E10" s="292"/>
    </row>
    <row r="11" spans="1:5" x14ac:dyDescent="0.25">
      <c r="A11" s="293" t="s">
        <v>1430</v>
      </c>
      <c r="B11" s="315"/>
      <c r="C11" s="316"/>
      <c r="D11" s="283" t="s">
        <v>44</v>
      </c>
      <c r="E11" s="294"/>
    </row>
    <row r="12" spans="1:5" x14ac:dyDescent="0.25">
      <c r="A12" s="291" t="s">
        <v>1431</v>
      </c>
      <c r="B12" s="317"/>
      <c r="C12" s="318"/>
      <c r="D12" s="282" t="s">
        <v>44</v>
      </c>
      <c r="E12" s="292"/>
    </row>
    <row r="13" spans="1:5" x14ac:dyDescent="0.25">
      <c r="A13" s="293" t="s">
        <v>1432</v>
      </c>
      <c r="B13" s="315"/>
      <c r="C13" s="316"/>
      <c r="D13" s="283" t="s">
        <v>44</v>
      </c>
      <c r="E13" s="294"/>
    </row>
    <row r="14" spans="1:5" x14ac:dyDescent="0.25">
      <c r="A14" s="291" t="s">
        <v>1433</v>
      </c>
      <c r="B14" s="317"/>
      <c r="C14" s="318"/>
      <c r="D14" s="282" t="s">
        <v>44</v>
      </c>
      <c r="E14" s="292"/>
    </row>
    <row r="15" spans="1:5" x14ac:dyDescent="0.25">
      <c r="A15" s="293" t="s">
        <v>1434</v>
      </c>
      <c r="B15" s="315"/>
      <c r="C15" s="316"/>
      <c r="D15" s="283" t="s">
        <v>44</v>
      </c>
      <c r="E15" s="294"/>
    </row>
    <row r="16" spans="1:5" x14ac:dyDescent="0.25">
      <c r="A16" s="291" t="s">
        <v>1435</v>
      </c>
      <c r="B16" s="317"/>
      <c r="C16" s="318"/>
      <c r="D16" s="282" t="s">
        <v>44</v>
      </c>
      <c r="E16" s="292"/>
    </row>
    <row r="17" spans="1:5" x14ac:dyDescent="0.25">
      <c r="A17" s="293" t="s">
        <v>1436</v>
      </c>
      <c r="B17" s="315"/>
      <c r="C17" s="316"/>
      <c r="D17" s="283" t="s">
        <v>44</v>
      </c>
      <c r="E17" s="294"/>
    </row>
    <row r="18" spans="1:5" x14ac:dyDescent="0.25">
      <c r="A18" s="291" t="s">
        <v>1437</v>
      </c>
      <c r="B18" s="317"/>
      <c r="C18" s="318"/>
      <c r="D18" s="282" t="s">
        <v>44</v>
      </c>
      <c r="E18" s="292"/>
    </row>
    <row r="19" spans="1:5" x14ac:dyDescent="0.25">
      <c r="A19" s="293" t="s">
        <v>1438</v>
      </c>
      <c r="B19" s="315"/>
      <c r="C19" s="316"/>
      <c r="D19" s="283" t="s">
        <v>44</v>
      </c>
      <c r="E19" s="294"/>
    </row>
    <row r="20" spans="1:5" x14ac:dyDescent="0.25">
      <c r="A20" s="334" t="s">
        <v>1439</v>
      </c>
      <c r="B20" s="336" t="s">
        <v>1440</v>
      </c>
      <c r="C20" s="337"/>
      <c r="D20" s="340" t="s">
        <v>44</v>
      </c>
      <c r="E20" s="295" t="s">
        <v>1441</v>
      </c>
    </row>
    <row r="21" spans="1:5" x14ac:dyDescent="0.25">
      <c r="A21" s="335"/>
      <c r="B21" s="338"/>
      <c r="C21" s="339"/>
      <c r="D21" s="341"/>
      <c r="E21" s="296" t="s">
        <v>1442</v>
      </c>
    </row>
    <row r="22" spans="1:5" x14ac:dyDescent="0.25">
      <c r="A22" s="326" t="s">
        <v>1443</v>
      </c>
      <c r="B22" s="328" t="s">
        <v>1440</v>
      </c>
      <c r="C22" s="329"/>
      <c r="D22" s="332" t="s">
        <v>44</v>
      </c>
      <c r="E22" s="297" t="s">
        <v>1441</v>
      </c>
    </row>
    <row r="23" spans="1:5" x14ac:dyDescent="0.25">
      <c r="A23" s="327"/>
      <c r="B23" s="330"/>
      <c r="C23" s="331"/>
      <c r="D23" s="333"/>
      <c r="E23" s="298" t="s">
        <v>1442</v>
      </c>
    </row>
    <row r="24" spans="1:5" x14ac:dyDescent="0.25">
      <c r="A24" s="334" t="s">
        <v>1444</v>
      </c>
      <c r="B24" s="336" t="s">
        <v>1440</v>
      </c>
      <c r="C24" s="337"/>
      <c r="D24" s="340" t="s">
        <v>44</v>
      </c>
      <c r="E24" s="295" t="s">
        <v>1441</v>
      </c>
    </row>
    <row r="25" spans="1:5" x14ac:dyDescent="0.25">
      <c r="A25" s="335"/>
      <c r="B25" s="338"/>
      <c r="C25" s="339"/>
      <c r="D25" s="341"/>
      <c r="E25" s="296" t="s">
        <v>1442</v>
      </c>
    </row>
    <row r="26" spans="1:5" x14ac:dyDescent="0.25">
      <c r="A26" s="326" t="s">
        <v>1445</v>
      </c>
      <c r="B26" s="328" t="s">
        <v>1440</v>
      </c>
      <c r="C26" s="329"/>
      <c r="D26" s="332" t="s">
        <v>44</v>
      </c>
      <c r="E26" s="297" t="s">
        <v>1441</v>
      </c>
    </row>
    <row r="27" spans="1:5" x14ac:dyDescent="0.25">
      <c r="A27" s="327"/>
      <c r="B27" s="330"/>
      <c r="C27" s="331"/>
      <c r="D27" s="333"/>
      <c r="E27" s="298" t="s">
        <v>1442</v>
      </c>
    </row>
    <row r="28" spans="1:5" x14ac:dyDescent="0.25">
      <c r="A28" s="334" t="s">
        <v>1446</v>
      </c>
      <c r="B28" s="336" t="s">
        <v>1440</v>
      </c>
      <c r="C28" s="337"/>
      <c r="D28" s="340" t="s">
        <v>44</v>
      </c>
      <c r="E28" s="295" t="s">
        <v>1441</v>
      </c>
    </row>
    <row r="29" spans="1:5" x14ac:dyDescent="0.25">
      <c r="A29" s="335"/>
      <c r="B29" s="338"/>
      <c r="C29" s="339"/>
      <c r="D29" s="341"/>
      <c r="E29" s="296" t="s">
        <v>1442</v>
      </c>
    </row>
    <row r="30" spans="1:5" x14ac:dyDescent="0.25">
      <c r="A30" s="326" t="s">
        <v>1447</v>
      </c>
      <c r="B30" s="328" t="s">
        <v>1440</v>
      </c>
      <c r="C30" s="329"/>
      <c r="D30" s="332" t="s">
        <v>44</v>
      </c>
      <c r="E30" s="297" t="s">
        <v>1441</v>
      </c>
    </row>
    <row r="31" spans="1:5" x14ac:dyDescent="0.25">
      <c r="A31" s="327"/>
      <c r="B31" s="330"/>
      <c r="C31" s="331"/>
      <c r="D31" s="333"/>
      <c r="E31" s="298" t="s">
        <v>1442</v>
      </c>
    </row>
    <row r="32" spans="1:5" x14ac:dyDescent="0.25">
      <c r="A32" s="334" t="s">
        <v>1448</v>
      </c>
      <c r="B32" s="336" t="s">
        <v>1440</v>
      </c>
      <c r="C32" s="337"/>
      <c r="D32" s="340" t="s">
        <v>44</v>
      </c>
      <c r="E32" s="295" t="s">
        <v>1441</v>
      </c>
    </row>
    <row r="33" spans="1:5" x14ac:dyDescent="0.25">
      <c r="A33" s="335"/>
      <c r="B33" s="338"/>
      <c r="C33" s="339"/>
      <c r="D33" s="341"/>
      <c r="E33" s="296" t="s">
        <v>1442</v>
      </c>
    </row>
    <row r="34" spans="1:5" x14ac:dyDescent="0.25">
      <c r="A34" s="326" t="s">
        <v>1449</v>
      </c>
      <c r="B34" s="328" t="s">
        <v>1440</v>
      </c>
      <c r="C34" s="329"/>
      <c r="D34" s="332" t="s">
        <v>44</v>
      </c>
      <c r="E34" s="297" t="s">
        <v>1441</v>
      </c>
    </row>
    <row r="35" spans="1:5" x14ac:dyDescent="0.25">
      <c r="A35" s="327"/>
      <c r="B35" s="330"/>
      <c r="C35" s="331"/>
      <c r="D35" s="333"/>
      <c r="E35" s="298" t="s">
        <v>1442</v>
      </c>
    </row>
    <row r="36" spans="1:5" x14ac:dyDescent="0.25">
      <c r="A36" s="334" t="s">
        <v>1450</v>
      </c>
      <c r="B36" s="336" t="s">
        <v>1440</v>
      </c>
      <c r="C36" s="337"/>
      <c r="D36" s="340" t="s">
        <v>44</v>
      </c>
      <c r="E36" s="295" t="s">
        <v>1441</v>
      </c>
    </row>
    <row r="37" spans="1:5" x14ac:dyDescent="0.25">
      <c r="A37" s="335"/>
      <c r="B37" s="338"/>
      <c r="C37" s="339"/>
      <c r="D37" s="341"/>
      <c r="E37" s="296" t="s">
        <v>1442</v>
      </c>
    </row>
    <row r="38" spans="1:5" x14ac:dyDescent="0.25">
      <c r="A38" s="326" t="s">
        <v>1451</v>
      </c>
      <c r="B38" s="328" t="s">
        <v>1440</v>
      </c>
      <c r="C38" s="329"/>
      <c r="D38" s="332" t="s">
        <v>44</v>
      </c>
      <c r="E38" s="297" t="s">
        <v>1441</v>
      </c>
    </row>
    <row r="39" spans="1:5" x14ac:dyDescent="0.25">
      <c r="A39" s="327"/>
      <c r="B39" s="330"/>
      <c r="C39" s="331"/>
      <c r="D39" s="333"/>
      <c r="E39" s="298" t="s">
        <v>1442</v>
      </c>
    </row>
    <row r="40" spans="1:5" x14ac:dyDescent="0.25">
      <c r="A40" s="334" t="s">
        <v>1452</v>
      </c>
      <c r="B40" s="336" t="s">
        <v>1440</v>
      </c>
      <c r="C40" s="337"/>
      <c r="D40" s="340" t="s">
        <v>44</v>
      </c>
      <c r="E40" s="295" t="s">
        <v>1441</v>
      </c>
    </row>
    <row r="41" spans="1:5" x14ac:dyDescent="0.25">
      <c r="A41" s="335"/>
      <c r="B41" s="338"/>
      <c r="C41" s="339"/>
      <c r="D41" s="341"/>
      <c r="E41" s="296" t="s">
        <v>1442</v>
      </c>
    </row>
    <row r="42" spans="1:5" x14ac:dyDescent="0.25">
      <c r="A42" s="326" t="s">
        <v>1453</v>
      </c>
      <c r="B42" s="328" t="s">
        <v>1440</v>
      </c>
      <c r="C42" s="329"/>
      <c r="D42" s="332" t="s">
        <v>44</v>
      </c>
      <c r="E42" s="297" t="s">
        <v>1441</v>
      </c>
    </row>
    <row r="43" spans="1:5" x14ac:dyDescent="0.25">
      <c r="A43" s="327"/>
      <c r="B43" s="330"/>
      <c r="C43" s="331"/>
      <c r="D43" s="333"/>
      <c r="E43" s="298" t="s">
        <v>1442</v>
      </c>
    </row>
    <row r="44" spans="1:5" x14ac:dyDescent="0.25">
      <c r="A44" s="334" t="s">
        <v>1454</v>
      </c>
      <c r="B44" s="336" t="s">
        <v>1440</v>
      </c>
      <c r="C44" s="337"/>
      <c r="D44" s="340" t="s">
        <v>44</v>
      </c>
      <c r="E44" s="295" t="s">
        <v>1441</v>
      </c>
    </row>
    <row r="45" spans="1:5" x14ac:dyDescent="0.25">
      <c r="A45" s="335"/>
      <c r="B45" s="338"/>
      <c r="C45" s="339"/>
      <c r="D45" s="341"/>
      <c r="E45" s="296" t="s">
        <v>1442</v>
      </c>
    </row>
    <row r="46" spans="1:5" x14ac:dyDescent="0.25">
      <c r="A46" s="326" t="s">
        <v>1455</v>
      </c>
      <c r="B46" s="328" t="s">
        <v>1440</v>
      </c>
      <c r="C46" s="329"/>
      <c r="D46" s="332" t="s">
        <v>44</v>
      </c>
      <c r="E46" s="297" t="s">
        <v>1441</v>
      </c>
    </row>
    <row r="47" spans="1:5" x14ac:dyDescent="0.25">
      <c r="A47" s="327"/>
      <c r="B47" s="330"/>
      <c r="C47" s="331"/>
      <c r="D47" s="333"/>
      <c r="E47" s="298" t="s">
        <v>1442</v>
      </c>
    </row>
    <row r="48" spans="1:5" x14ac:dyDescent="0.25">
      <c r="A48" s="334" t="s">
        <v>1456</v>
      </c>
      <c r="B48" s="336" t="s">
        <v>1440</v>
      </c>
      <c r="C48" s="337"/>
      <c r="D48" s="340" t="s">
        <v>44</v>
      </c>
      <c r="E48" s="295" t="s">
        <v>1441</v>
      </c>
    </row>
    <row r="49" spans="1:5" x14ac:dyDescent="0.25">
      <c r="A49" s="335"/>
      <c r="B49" s="338"/>
      <c r="C49" s="339"/>
      <c r="D49" s="341"/>
      <c r="E49" s="296" t="s">
        <v>1442</v>
      </c>
    </row>
    <row r="50" spans="1:5" x14ac:dyDescent="0.25">
      <c r="A50" s="326" t="s">
        <v>1457</v>
      </c>
      <c r="B50" s="328" t="s">
        <v>1440</v>
      </c>
      <c r="C50" s="329"/>
      <c r="D50" s="332" t="s">
        <v>44</v>
      </c>
      <c r="E50" s="297" t="s">
        <v>1441</v>
      </c>
    </row>
    <row r="51" spans="1:5" x14ac:dyDescent="0.25">
      <c r="A51" s="327"/>
      <c r="B51" s="330"/>
      <c r="C51" s="331"/>
      <c r="D51" s="333"/>
      <c r="E51" s="298" t="s">
        <v>1442</v>
      </c>
    </row>
    <row r="52" spans="1:5" x14ac:dyDescent="0.25">
      <c r="A52" s="334" t="s">
        <v>1458</v>
      </c>
      <c r="B52" s="336" t="s">
        <v>1440</v>
      </c>
      <c r="C52" s="337"/>
      <c r="D52" s="340" t="s">
        <v>44</v>
      </c>
      <c r="E52" s="295" t="s">
        <v>1441</v>
      </c>
    </row>
    <row r="53" spans="1:5" x14ac:dyDescent="0.25">
      <c r="A53" s="335"/>
      <c r="B53" s="338"/>
      <c r="C53" s="339"/>
      <c r="D53" s="341"/>
      <c r="E53" s="296" t="s">
        <v>1442</v>
      </c>
    </row>
    <row r="54" spans="1:5" x14ac:dyDescent="0.25">
      <c r="A54" s="326" t="s">
        <v>1459</v>
      </c>
      <c r="B54" s="328" t="s">
        <v>1440</v>
      </c>
      <c r="C54" s="329"/>
      <c r="D54" s="332" t="s">
        <v>44</v>
      </c>
      <c r="E54" s="297" t="s">
        <v>1441</v>
      </c>
    </row>
    <row r="55" spans="1:5" x14ac:dyDescent="0.25">
      <c r="A55" s="327"/>
      <c r="B55" s="330"/>
      <c r="C55" s="331"/>
      <c r="D55" s="333"/>
      <c r="E55" s="298" t="s">
        <v>1442</v>
      </c>
    </row>
    <row r="56" spans="1:5" x14ac:dyDescent="0.25">
      <c r="A56" s="334" t="s">
        <v>1460</v>
      </c>
      <c r="B56" s="336" t="s">
        <v>1440</v>
      </c>
      <c r="C56" s="337"/>
      <c r="D56" s="340" t="s">
        <v>44</v>
      </c>
      <c r="E56" s="295" t="s">
        <v>1441</v>
      </c>
    </row>
    <row r="57" spans="1:5" x14ac:dyDescent="0.25">
      <c r="A57" s="335"/>
      <c r="B57" s="338"/>
      <c r="C57" s="339"/>
      <c r="D57" s="341"/>
      <c r="E57" s="296" t="s">
        <v>1442</v>
      </c>
    </row>
    <row r="58" spans="1:5" x14ac:dyDescent="0.25">
      <c r="A58" s="326" t="s">
        <v>1461</v>
      </c>
      <c r="B58" s="328" t="s">
        <v>1440</v>
      </c>
      <c r="C58" s="329"/>
      <c r="D58" s="332" t="s">
        <v>44</v>
      </c>
      <c r="E58" s="297" t="s">
        <v>1441</v>
      </c>
    </row>
    <row r="59" spans="1:5" x14ac:dyDescent="0.25">
      <c r="A59" s="327"/>
      <c r="B59" s="330"/>
      <c r="C59" s="331"/>
      <c r="D59" s="333"/>
      <c r="E59" s="298" t="s">
        <v>1442</v>
      </c>
    </row>
    <row r="60" spans="1:5" x14ac:dyDescent="0.25">
      <c r="A60" s="334" t="s">
        <v>1462</v>
      </c>
      <c r="B60" s="336" t="s">
        <v>1440</v>
      </c>
      <c r="C60" s="337"/>
      <c r="D60" s="340" t="s">
        <v>44</v>
      </c>
      <c r="E60" s="295" t="s">
        <v>1441</v>
      </c>
    </row>
    <row r="61" spans="1:5" x14ac:dyDescent="0.25">
      <c r="A61" s="335"/>
      <c r="B61" s="338"/>
      <c r="C61" s="339"/>
      <c r="D61" s="341"/>
      <c r="E61" s="296" t="s">
        <v>1442</v>
      </c>
    </row>
    <row r="62" spans="1:5" x14ac:dyDescent="0.25">
      <c r="A62" s="326" t="s">
        <v>1463</v>
      </c>
      <c r="B62" s="328" t="s">
        <v>1440</v>
      </c>
      <c r="C62" s="329"/>
      <c r="D62" s="332" t="s">
        <v>44</v>
      </c>
      <c r="E62" s="297" t="s">
        <v>1441</v>
      </c>
    </row>
    <row r="63" spans="1:5" x14ac:dyDescent="0.25">
      <c r="A63" s="327"/>
      <c r="B63" s="330"/>
      <c r="C63" s="331"/>
      <c r="D63" s="333"/>
      <c r="E63" s="298" t="s">
        <v>1442</v>
      </c>
    </row>
    <row r="64" spans="1:5" x14ac:dyDescent="0.25">
      <c r="A64" s="334" t="s">
        <v>1464</v>
      </c>
      <c r="B64" s="336" t="s">
        <v>1440</v>
      </c>
      <c r="C64" s="337"/>
      <c r="D64" s="340" t="s">
        <v>44</v>
      </c>
      <c r="E64" s="295" t="s">
        <v>1441</v>
      </c>
    </row>
    <row r="65" spans="1:5" x14ac:dyDescent="0.25">
      <c r="A65" s="335"/>
      <c r="B65" s="338"/>
      <c r="C65" s="339"/>
      <c r="D65" s="341"/>
      <c r="E65" s="296" t="s">
        <v>1442</v>
      </c>
    </row>
    <row r="66" spans="1:5" x14ac:dyDescent="0.25">
      <c r="A66" s="326" t="s">
        <v>1465</v>
      </c>
      <c r="B66" s="328" t="s">
        <v>1466</v>
      </c>
      <c r="C66" s="329"/>
      <c r="D66" s="332" t="s">
        <v>44</v>
      </c>
      <c r="E66" s="297" t="s">
        <v>1441</v>
      </c>
    </row>
    <row r="67" spans="1:5" x14ac:dyDescent="0.25">
      <c r="A67" s="327"/>
      <c r="B67" s="330"/>
      <c r="C67" s="331"/>
      <c r="D67" s="333"/>
      <c r="E67" s="298" t="s">
        <v>1442</v>
      </c>
    </row>
    <row r="68" spans="1:5" x14ac:dyDescent="0.25">
      <c r="A68" s="334" t="s">
        <v>1467</v>
      </c>
      <c r="B68" s="336" t="s">
        <v>1466</v>
      </c>
      <c r="C68" s="337"/>
      <c r="D68" s="340" t="s">
        <v>44</v>
      </c>
      <c r="E68" s="295" t="s">
        <v>1441</v>
      </c>
    </row>
    <row r="69" spans="1:5" x14ac:dyDescent="0.25">
      <c r="A69" s="335"/>
      <c r="B69" s="338"/>
      <c r="C69" s="339"/>
      <c r="D69" s="341"/>
      <c r="E69" s="296" t="s">
        <v>1442</v>
      </c>
    </row>
    <row r="70" spans="1:5" x14ac:dyDescent="0.25">
      <c r="A70" s="326" t="s">
        <v>1468</v>
      </c>
      <c r="B70" s="328" t="s">
        <v>1466</v>
      </c>
      <c r="C70" s="329"/>
      <c r="D70" s="332" t="s">
        <v>44</v>
      </c>
      <c r="E70" s="297" t="s">
        <v>1441</v>
      </c>
    </row>
    <row r="71" spans="1:5" x14ac:dyDescent="0.25">
      <c r="A71" s="327"/>
      <c r="B71" s="330"/>
      <c r="C71" s="331"/>
      <c r="D71" s="333"/>
      <c r="E71" s="298" t="s">
        <v>1442</v>
      </c>
    </row>
    <row r="72" spans="1:5" x14ac:dyDescent="0.25">
      <c r="A72" s="334" t="s">
        <v>1469</v>
      </c>
      <c r="B72" s="336" t="s">
        <v>1466</v>
      </c>
      <c r="C72" s="337"/>
      <c r="D72" s="340" t="s">
        <v>44</v>
      </c>
      <c r="E72" s="295" t="s">
        <v>1441</v>
      </c>
    </row>
    <row r="73" spans="1:5" x14ac:dyDescent="0.25">
      <c r="A73" s="335"/>
      <c r="B73" s="338"/>
      <c r="C73" s="339"/>
      <c r="D73" s="341"/>
      <c r="E73" s="296" t="s">
        <v>1442</v>
      </c>
    </row>
    <row r="74" spans="1:5" x14ac:dyDescent="0.25">
      <c r="A74" s="326" t="s">
        <v>1470</v>
      </c>
      <c r="B74" s="328" t="s">
        <v>1466</v>
      </c>
      <c r="C74" s="329"/>
      <c r="D74" s="332" t="s">
        <v>44</v>
      </c>
      <c r="E74" s="297" t="s">
        <v>1441</v>
      </c>
    </row>
    <row r="75" spans="1:5" x14ac:dyDescent="0.25">
      <c r="A75" s="327"/>
      <c r="B75" s="330"/>
      <c r="C75" s="331"/>
      <c r="D75" s="333"/>
      <c r="E75" s="298" t="s">
        <v>1442</v>
      </c>
    </row>
    <row r="76" spans="1:5" x14ac:dyDescent="0.25">
      <c r="A76" s="334" t="s">
        <v>1471</v>
      </c>
      <c r="B76" s="336" t="s">
        <v>1466</v>
      </c>
      <c r="C76" s="337"/>
      <c r="D76" s="340" t="s">
        <v>44</v>
      </c>
      <c r="E76" s="295" t="s">
        <v>1441</v>
      </c>
    </row>
    <row r="77" spans="1:5" x14ac:dyDescent="0.25">
      <c r="A77" s="335"/>
      <c r="B77" s="338"/>
      <c r="C77" s="339"/>
      <c r="D77" s="341"/>
      <c r="E77" s="296" t="s">
        <v>1442</v>
      </c>
    </row>
    <row r="78" spans="1:5" x14ac:dyDescent="0.25">
      <c r="A78" s="326" t="s">
        <v>1472</v>
      </c>
      <c r="B78" s="328" t="s">
        <v>1466</v>
      </c>
      <c r="C78" s="329"/>
      <c r="D78" s="332" t="s">
        <v>44</v>
      </c>
      <c r="E78" s="297" t="s">
        <v>1441</v>
      </c>
    </row>
    <row r="79" spans="1:5" x14ac:dyDescent="0.25">
      <c r="A79" s="327"/>
      <c r="B79" s="330"/>
      <c r="C79" s="331"/>
      <c r="D79" s="333"/>
      <c r="E79" s="298" t="s">
        <v>1442</v>
      </c>
    </row>
    <row r="80" spans="1:5" x14ac:dyDescent="0.25">
      <c r="A80" s="334" t="s">
        <v>1473</v>
      </c>
      <c r="B80" s="336" t="s">
        <v>1466</v>
      </c>
      <c r="C80" s="337"/>
      <c r="D80" s="340" t="s">
        <v>44</v>
      </c>
      <c r="E80" s="295" t="s">
        <v>1441</v>
      </c>
    </row>
    <row r="81" spans="1:5" x14ac:dyDescent="0.25">
      <c r="A81" s="335"/>
      <c r="B81" s="338"/>
      <c r="C81" s="339"/>
      <c r="D81" s="341"/>
      <c r="E81" s="296" t="s">
        <v>1442</v>
      </c>
    </row>
    <row r="82" spans="1:5" x14ac:dyDescent="0.25">
      <c r="A82" s="326" t="s">
        <v>1474</v>
      </c>
      <c r="B82" s="328" t="s">
        <v>1466</v>
      </c>
      <c r="C82" s="329"/>
      <c r="D82" s="332" t="s">
        <v>44</v>
      </c>
      <c r="E82" s="297" t="s">
        <v>1441</v>
      </c>
    </row>
    <row r="83" spans="1:5" x14ac:dyDescent="0.25">
      <c r="A83" s="327"/>
      <c r="B83" s="330"/>
      <c r="C83" s="331"/>
      <c r="D83" s="333"/>
      <c r="E83" s="298" t="s">
        <v>1442</v>
      </c>
    </row>
    <row r="84" spans="1:5" x14ac:dyDescent="0.25">
      <c r="A84" s="334" t="s">
        <v>1475</v>
      </c>
      <c r="B84" s="336" t="s">
        <v>1476</v>
      </c>
      <c r="C84" s="337"/>
      <c r="D84" s="340" t="s">
        <v>44</v>
      </c>
      <c r="E84" s="295" t="s">
        <v>1441</v>
      </c>
    </row>
    <row r="85" spans="1:5" x14ac:dyDescent="0.25">
      <c r="A85" s="335"/>
      <c r="B85" s="338"/>
      <c r="C85" s="339"/>
      <c r="D85" s="341"/>
      <c r="E85" s="296" t="s">
        <v>1442</v>
      </c>
    </row>
    <row r="86" spans="1:5" x14ac:dyDescent="0.25">
      <c r="A86" s="326" t="s">
        <v>1477</v>
      </c>
      <c r="B86" s="328" t="s">
        <v>1476</v>
      </c>
      <c r="C86" s="329"/>
      <c r="D86" s="332" t="s">
        <v>44</v>
      </c>
      <c r="E86" s="297" t="s">
        <v>1441</v>
      </c>
    </row>
    <row r="87" spans="1:5" x14ac:dyDescent="0.25">
      <c r="A87" s="327"/>
      <c r="B87" s="330"/>
      <c r="C87" s="331"/>
      <c r="D87" s="333"/>
      <c r="E87" s="298" t="s">
        <v>1442</v>
      </c>
    </row>
    <row r="88" spans="1:5" x14ac:dyDescent="0.25">
      <c r="A88" s="334" t="s">
        <v>1478</v>
      </c>
      <c r="B88" s="336" t="s">
        <v>1476</v>
      </c>
      <c r="C88" s="337"/>
      <c r="D88" s="340" t="s">
        <v>44</v>
      </c>
      <c r="E88" s="295" t="s">
        <v>1441</v>
      </c>
    </row>
    <row r="89" spans="1:5" x14ac:dyDescent="0.25">
      <c r="A89" s="335"/>
      <c r="B89" s="338"/>
      <c r="C89" s="339"/>
      <c r="D89" s="341"/>
      <c r="E89" s="296" t="s">
        <v>1442</v>
      </c>
    </row>
    <row r="90" spans="1:5" x14ac:dyDescent="0.25">
      <c r="A90" s="326" t="s">
        <v>1479</v>
      </c>
      <c r="B90" s="328" t="s">
        <v>1476</v>
      </c>
      <c r="C90" s="329"/>
      <c r="D90" s="332" t="s">
        <v>44</v>
      </c>
      <c r="E90" s="297" t="s">
        <v>1441</v>
      </c>
    </row>
    <row r="91" spans="1:5" x14ac:dyDescent="0.25">
      <c r="A91" s="327"/>
      <c r="B91" s="330"/>
      <c r="C91" s="331"/>
      <c r="D91" s="333"/>
      <c r="E91" s="298" t="s">
        <v>1442</v>
      </c>
    </row>
    <row r="92" spans="1:5" x14ac:dyDescent="0.25">
      <c r="A92" s="334" t="s">
        <v>1480</v>
      </c>
      <c r="B92" s="336" t="s">
        <v>1476</v>
      </c>
      <c r="C92" s="337"/>
      <c r="D92" s="340" t="s">
        <v>44</v>
      </c>
      <c r="E92" s="295" t="s">
        <v>1441</v>
      </c>
    </row>
    <row r="93" spans="1:5" x14ac:dyDescent="0.25">
      <c r="A93" s="335"/>
      <c r="B93" s="338"/>
      <c r="C93" s="339"/>
      <c r="D93" s="341"/>
      <c r="E93" s="296" t="s">
        <v>1442</v>
      </c>
    </row>
    <row r="94" spans="1:5" x14ac:dyDescent="0.25">
      <c r="A94" s="326" t="s">
        <v>1481</v>
      </c>
      <c r="B94" s="328" t="s">
        <v>1476</v>
      </c>
      <c r="C94" s="329"/>
      <c r="D94" s="332" t="s">
        <v>44</v>
      </c>
      <c r="E94" s="297" t="s">
        <v>1441</v>
      </c>
    </row>
    <row r="95" spans="1:5" x14ac:dyDescent="0.25">
      <c r="A95" s="327"/>
      <c r="B95" s="330"/>
      <c r="C95" s="331"/>
      <c r="D95" s="333"/>
      <c r="E95" s="298" t="s">
        <v>1442</v>
      </c>
    </row>
    <row r="96" spans="1:5" x14ac:dyDescent="0.25">
      <c r="A96" s="334" t="s">
        <v>1482</v>
      </c>
      <c r="B96" s="336" t="s">
        <v>1476</v>
      </c>
      <c r="C96" s="337"/>
      <c r="D96" s="340" t="s">
        <v>44</v>
      </c>
      <c r="E96" s="295" t="s">
        <v>1441</v>
      </c>
    </row>
    <row r="97" spans="1:5" x14ac:dyDescent="0.25">
      <c r="A97" s="335"/>
      <c r="B97" s="338"/>
      <c r="C97" s="339"/>
      <c r="D97" s="341"/>
      <c r="E97" s="296" t="s">
        <v>1442</v>
      </c>
    </row>
    <row r="98" spans="1:5" x14ac:dyDescent="0.25">
      <c r="A98" s="326" t="s">
        <v>1483</v>
      </c>
      <c r="B98" s="328" t="s">
        <v>1476</v>
      </c>
      <c r="C98" s="329"/>
      <c r="D98" s="332" t="s">
        <v>44</v>
      </c>
      <c r="E98" s="297" t="s">
        <v>1441</v>
      </c>
    </row>
    <row r="99" spans="1:5" x14ac:dyDescent="0.25">
      <c r="A99" s="327"/>
      <c r="B99" s="330"/>
      <c r="C99" s="331"/>
      <c r="D99" s="333"/>
      <c r="E99" s="298" t="s">
        <v>1442</v>
      </c>
    </row>
    <row r="100" spans="1:5" x14ac:dyDescent="0.25">
      <c r="A100" s="334" t="s">
        <v>1484</v>
      </c>
      <c r="B100" s="336" t="s">
        <v>1476</v>
      </c>
      <c r="C100" s="337"/>
      <c r="D100" s="340" t="s">
        <v>44</v>
      </c>
      <c r="E100" s="295" t="s">
        <v>1441</v>
      </c>
    </row>
    <row r="101" spans="1:5" x14ac:dyDescent="0.25">
      <c r="A101" s="335"/>
      <c r="B101" s="338"/>
      <c r="C101" s="339"/>
      <c r="D101" s="341"/>
      <c r="E101" s="296" t="s">
        <v>1442</v>
      </c>
    </row>
    <row r="102" spans="1:5" x14ac:dyDescent="0.25">
      <c r="A102" s="326" t="s">
        <v>1485</v>
      </c>
      <c r="B102" s="328" t="s">
        <v>1476</v>
      </c>
      <c r="C102" s="329"/>
      <c r="D102" s="332" t="s">
        <v>44</v>
      </c>
      <c r="E102" s="297" t="s">
        <v>1441</v>
      </c>
    </row>
    <row r="103" spans="1:5" x14ac:dyDescent="0.25">
      <c r="A103" s="327"/>
      <c r="B103" s="330"/>
      <c r="C103" s="331"/>
      <c r="D103" s="333"/>
      <c r="E103" s="298" t="s">
        <v>1442</v>
      </c>
    </row>
    <row r="104" spans="1:5" x14ac:dyDescent="0.25">
      <c r="A104" s="334" t="s">
        <v>1486</v>
      </c>
      <c r="B104" s="336" t="s">
        <v>1476</v>
      </c>
      <c r="C104" s="337"/>
      <c r="D104" s="340" t="s">
        <v>44</v>
      </c>
      <c r="E104" s="295" t="s">
        <v>1441</v>
      </c>
    </row>
    <row r="105" spans="1:5" x14ac:dyDescent="0.25">
      <c r="A105" s="335"/>
      <c r="B105" s="338"/>
      <c r="C105" s="339"/>
      <c r="D105" s="341"/>
      <c r="E105" s="296" t="s">
        <v>1442</v>
      </c>
    </row>
    <row r="106" spans="1:5" x14ac:dyDescent="0.25">
      <c r="A106" s="326" t="s">
        <v>1487</v>
      </c>
      <c r="B106" s="328" t="s">
        <v>1476</v>
      </c>
      <c r="C106" s="329"/>
      <c r="D106" s="332" t="s">
        <v>44</v>
      </c>
      <c r="E106" s="297" t="s">
        <v>1441</v>
      </c>
    </row>
    <row r="107" spans="1:5" x14ac:dyDescent="0.25">
      <c r="A107" s="327"/>
      <c r="B107" s="330"/>
      <c r="C107" s="331"/>
      <c r="D107" s="333"/>
      <c r="E107" s="298" t="s">
        <v>1442</v>
      </c>
    </row>
    <row r="108" spans="1:5" x14ac:dyDescent="0.25">
      <c r="A108" s="334" t="s">
        <v>1488</v>
      </c>
      <c r="B108" s="336" t="s">
        <v>1476</v>
      </c>
      <c r="C108" s="337"/>
      <c r="D108" s="340" t="s">
        <v>44</v>
      </c>
      <c r="E108" s="295" t="s">
        <v>1441</v>
      </c>
    </row>
    <row r="109" spans="1:5" x14ac:dyDescent="0.25">
      <c r="A109" s="335"/>
      <c r="B109" s="338"/>
      <c r="C109" s="339"/>
      <c r="D109" s="341"/>
      <c r="E109" s="296" t="s">
        <v>1442</v>
      </c>
    </row>
    <row r="110" spans="1:5" x14ac:dyDescent="0.25">
      <c r="A110" s="326" t="s">
        <v>1489</v>
      </c>
      <c r="B110" s="328" t="s">
        <v>1476</v>
      </c>
      <c r="C110" s="329"/>
      <c r="D110" s="332" t="s">
        <v>44</v>
      </c>
      <c r="E110" s="297" t="s">
        <v>1441</v>
      </c>
    </row>
    <row r="111" spans="1:5" x14ac:dyDescent="0.25">
      <c r="A111" s="327"/>
      <c r="B111" s="330"/>
      <c r="C111" s="331"/>
      <c r="D111" s="333"/>
      <c r="E111" s="298" t="s">
        <v>1442</v>
      </c>
    </row>
    <row r="112" spans="1:5" x14ac:dyDescent="0.25">
      <c r="A112" s="334" t="s">
        <v>1490</v>
      </c>
      <c r="B112" s="336" t="s">
        <v>1476</v>
      </c>
      <c r="C112" s="337"/>
      <c r="D112" s="340" t="s">
        <v>44</v>
      </c>
      <c r="E112" s="295" t="s">
        <v>1441</v>
      </c>
    </row>
    <row r="113" spans="1:5" x14ac:dyDescent="0.25">
      <c r="A113" s="335"/>
      <c r="B113" s="338"/>
      <c r="C113" s="339"/>
      <c r="D113" s="341"/>
      <c r="E113" s="296" t="s">
        <v>1442</v>
      </c>
    </row>
    <row r="114" spans="1:5" x14ac:dyDescent="0.25">
      <c r="A114" s="326" t="s">
        <v>1491</v>
      </c>
      <c r="B114" s="328" t="s">
        <v>1476</v>
      </c>
      <c r="C114" s="329"/>
      <c r="D114" s="332" t="s">
        <v>44</v>
      </c>
      <c r="E114" s="297" t="s">
        <v>1441</v>
      </c>
    </row>
    <row r="115" spans="1:5" x14ac:dyDescent="0.25">
      <c r="A115" s="327"/>
      <c r="B115" s="330"/>
      <c r="C115" s="331"/>
      <c r="D115" s="333"/>
      <c r="E115" s="298" t="s">
        <v>1442</v>
      </c>
    </row>
    <row r="116" spans="1:5" x14ac:dyDescent="0.25">
      <c r="A116" s="334" t="s">
        <v>1492</v>
      </c>
      <c r="B116" s="336" t="s">
        <v>1476</v>
      </c>
      <c r="C116" s="337"/>
      <c r="D116" s="340" t="s">
        <v>44</v>
      </c>
      <c r="E116" s="295" t="s">
        <v>1441</v>
      </c>
    </row>
    <row r="117" spans="1:5" x14ac:dyDescent="0.25">
      <c r="A117" s="335"/>
      <c r="B117" s="338"/>
      <c r="C117" s="339"/>
      <c r="D117" s="341"/>
      <c r="E117" s="296" t="s">
        <v>1442</v>
      </c>
    </row>
    <row r="118" spans="1:5" x14ac:dyDescent="0.25">
      <c r="A118" s="326" t="s">
        <v>1493</v>
      </c>
      <c r="B118" s="328" t="s">
        <v>1494</v>
      </c>
      <c r="C118" s="329"/>
      <c r="D118" s="332" t="s">
        <v>44</v>
      </c>
      <c r="E118" s="297" t="s">
        <v>1441</v>
      </c>
    </row>
    <row r="119" spans="1:5" x14ac:dyDescent="0.25">
      <c r="A119" s="327"/>
      <c r="B119" s="330"/>
      <c r="C119" s="331"/>
      <c r="D119" s="333"/>
      <c r="E119" s="298" t="s">
        <v>1442</v>
      </c>
    </row>
    <row r="120" spans="1:5" x14ac:dyDescent="0.25">
      <c r="A120" s="334" t="s">
        <v>1495</v>
      </c>
      <c r="B120" s="336" t="s">
        <v>1494</v>
      </c>
      <c r="C120" s="337"/>
      <c r="D120" s="340" t="s">
        <v>44</v>
      </c>
      <c r="E120" s="295" t="s">
        <v>1441</v>
      </c>
    </row>
    <row r="121" spans="1:5" x14ac:dyDescent="0.25">
      <c r="A121" s="335"/>
      <c r="B121" s="338"/>
      <c r="C121" s="339"/>
      <c r="D121" s="341"/>
      <c r="E121" s="296" t="s">
        <v>1442</v>
      </c>
    </row>
    <row r="122" spans="1:5" x14ac:dyDescent="0.25">
      <c r="A122" s="326" t="s">
        <v>1496</v>
      </c>
      <c r="B122" s="328" t="s">
        <v>1494</v>
      </c>
      <c r="C122" s="329"/>
      <c r="D122" s="332" t="s">
        <v>44</v>
      </c>
      <c r="E122" s="297" t="s">
        <v>1441</v>
      </c>
    </row>
    <row r="123" spans="1:5" x14ac:dyDescent="0.25">
      <c r="A123" s="327"/>
      <c r="B123" s="330"/>
      <c r="C123" s="331"/>
      <c r="D123" s="333"/>
      <c r="E123" s="298" t="s">
        <v>1442</v>
      </c>
    </row>
    <row r="124" spans="1:5" x14ac:dyDescent="0.25">
      <c r="A124" s="334" t="s">
        <v>1497</v>
      </c>
      <c r="B124" s="336" t="s">
        <v>1494</v>
      </c>
      <c r="C124" s="337"/>
      <c r="D124" s="340" t="s">
        <v>44</v>
      </c>
      <c r="E124" s="295" t="s">
        <v>1441</v>
      </c>
    </row>
    <row r="125" spans="1:5" x14ac:dyDescent="0.25">
      <c r="A125" s="335"/>
      <c r="B125" s="338"/>
      <c r="C125" s="339"/>
      <c r="D125" s="341"/>
      <c r="E125" s="296" t="s">
        <v>1442</v>
      </c>
    </row>
    <row r="126" spans="1:5" x14ac:dyDescent="0.25">
      <c r="A126" s="326" t="s">
        <v>1498</v>
      </c>
      <c r="B126" s="328" t="s">
        <v>1494</v>
      </c>
      <c r="C126" s="329"/>
      <c r="D126" s="332" t="s">
        <v>44</v>
      </c>
      <c r="E126" s="297" t="s">
        <v>1441</v>
      </c>
    </row>
    <row r="127" spans="1:5" x14ac:dyDescent="0.25">
      <c r="A127" s="327"/>
      <c r="B127" s="330"/>
      <c r="C127" s="331"/>
      <c r="D127" s="333"/>
      <c r="E127" s="298" t="s">
        <v>1442</v>
      </c>
    </row>
    <row r="128" spans="1:5" x14ac:dyDescent="0.25">
      <c r="A128" s="334" t="s">
        <v>1499</v>
      </c>
      <c r="B128" s="336" t="s">
        <v>1494</v>
      </c>
      <c r="C128" s="337"/>
      <c r="D128" s="340" t="s">
        <v>44</v>
      </c>
      <c r="E128" s="295" t="s">
        <v>1441</v>
      </c>
    </row>
    <row r="129" spans="1:5" x14ac:dyDescent="0.25">
      <c r="A129" s="335"/>
      <c r="B129" s="338"/>
      <c r="C129" s="339"/>
      <c r="D129" s="341"/>
      <c r="E129" s="296" t="s">
        <v>1442</v>
      </c>
    </row>
    <row r="130" spans="1:5" x14ac:dyDescent="0.25">
      <c r="A130" s="326" t="s">
        <v>1500</v>
      </c>
      <c r="B130" s="328" t="s">
        <v>1494</v>
      </c>
      <c r="C130" s="329"/>
      <c r="D130" s="332" t="s">
        <v>44</v>
      </c>
      <c r="E130" s="297" t="s">
        <v>1441</v>
      </c>
    </row>
    <row r="131" spans="1:5" x14ac:dyDescent="0.25">
      <c r="A131" s="327"/>
      <c r="B131" s="330"/>
      <c r="C131" s="331"/>
      <c r="D131" s="333"/>
      <c r="E131" s="298" t="s">
        <v>1442</v>
      </c>
    </row>
    <row r="132" spans="1:5" x14ac:dyDescent="0.25">
      <c r="A132" s="334" t="s">
        <v>1501</v>
      </c>
      <c r="B132" s="336" t="s">
        <v>1502</v>
      </c>
      <c r="C132" s="337"/>
      <c r="D132" s="340" t="s">
        <v>44</v>
      </c>
      <c r="E132" s="295" t="s">
        <v>1441</v>
      </c>
    </row>
    <row r="133" spans="1:5" x14ac:dyDescent="0.25">
      <c r="A133" s="335"/>
      <c r="B133" s="338"/>
      <c r="C133" s="339"/>
      <c r="D133" s="341"/>
      <c r="E133" s="296" t="s">
        <v>1442</v>
      </c>
    </row>
    <row r="134" spans="1:5" x14ac:dyDescent="0.25">
      <c r="A134" s="326" t="s">
        <v>1503</v>
      </c>
      <c r="B134" s="328" t="s">
        <v>1502</v>
      </c>
      <c r="C134" s="329"/>
      <c r="D134" s="332" t="s">
        <v>44</v>
      </c>
      <c r="E134" s="297" t="s">
        <v>1441</v>
      </c>
    </row>
    <row r="135" spans="1:5" x14ac:dyDescent="0.25">
      <c r="A135" s="327"/>
      <c r="B135" s="330"/>
      <c r="C135" s="331"/>
      <c r="D135" s="333"/>
      <c r="E135" s="298" t="s">
        <v>1442</v>
      </c>
    </row>
    <row r="136" spans="1:5" x14ac:dyDescent="0.25">
      <c r="A136" s="334" t="s">
        <v>1504</v>
      </c>
      <c r="B136" s="336" t="s">
        <v>1502</v>
      </c>
      <c r="C136" s="337"/>
      <c r="D136" s="340" t="s">
        <v>44</v>
      </c>
      <c r="E136" s="295" t="s">
        <v>1441</v>
      </c>
    </row>
    <row r="137" spans="1:5" x14ac:dyDescent="0.25">
      <c r="A137" s="335"/>
      <c r="B137" s="338"/>
      <c r="C137" s="339"/>
      <c r="D137" s="341"/>
      <c r="E137" s="296" t="s">
        <v>1442</v>
      </c>
    </row>
    <row r="138" spans="1:5" x14ac:dyDescent="0.25">
      <c r="A138" s="326" t="s">
        <v>1505</v>
      </c>
      <c r="B138" s="328" t="s">
        <v>1502</v>
      </c>
      <c r="C138" s="329"/>
      <c r="D138" s="332" t="s">
        <v>44</v>
      </c>
      <c r="E138" s="297" t="s">
        <v>1441</v>
      </c>
    </row>
    <row r="139" spans="1:5" x14ac:dyDescent="0.25">
      <c r="A139" s="327"/>
      <c r="B139" s="330"/>
      <c r="C139" s="331"/>
      <c r="D139" s="333"/>
      <c r="E139" s="298" t="s">
        <v>1442</v>
      </c>
    </row>
    <row r="140" spans="1:5" x14ac:dyDescent="0.25">
      <c r="A140" s="334" t="s">
        <v>1506</v>
      </c>
      <c r="B140" s="336" t="s">
        <v>1502</v>
      </c>
      <c r="C140" s="337"/>
      <c r="D140" s="340" t="s">
        <v>44</v>
      </c>
      <c r="E140" s="295" t="s">
        <v>1441</v>
      </c>
    </row>
    <row r="141" spans="1:5" x14ac:dyDescent="0.25">
      <c r="A141" s="335"/>
      <c r="B141" s="338"/>
      <c r="C141" s="339"/>
      <c r="D141" s="341"/>
      <c r="E141" s="296" t="s">
        <v>1442</v>
      </c>
    </row>
    <row r="142" spans="1:5" x14ac:dyDescent="0.25">
      <c r="A142" s="326" t="s">
        <v>1507</v>
      </c>
      <c r="B142" s="328" t="s">
        <v>1502</v>
      </c>
      <c r="C142" s="329"/>
      <c r="D142" s="332" t="s">
        <v>44</v>
      </c>
      <c r="E142" s="297" t="s">
        <v>1441</v>
      </c>
    </row>
    <row r="143" spans="1:5" x14ac:dyDescent="0.25">
      <c r="A143" s="327"/>
      <c r="B143" s="330"/>
      <c r="C143" s="331"/>
      <c r="D143" s="333"/>
      <c r="E143" s="298" t="s">
        <v>1442</v>
      </c>
    </row>
    <row r="144" spans="1:5" x14ac:dyDescent="0.25">
      <c r="A144" s="334" t="s">
        <v>1508</v>
      </c>
      <c r="B144" s="336" t="s">
        <v>1502</v>
      </c>
      <c r="C144" s="337"/>
      <c r="D144" s="340" t="s">
        <v>44</v>
      </c>
      <c r="E144" s="295" t="s">
        <v>1441</v>
      </c>
    </row>
    <row r="145" spans="1:5" x14ac:dyDescent="0.25">
      <c r="A145" s="335"/>
      <c r="B145" s="338"/>
      <c r="C145" s="339"/>
      <c r="D145" s="341"/>
      <c r="E145" s="296" t="s">
        <v>1442</v>
      </c>
    </row>
    <row r="146" spans="1:5" x14ac:dyDescent="0.25">
      <c r="A146" s="326" t="s">
        <v>1509</v>
      </c>
      <c r="B146" s="328" t="s">
        <v>1502</v>
      </c>
      <c r="C146" s="329"/>
      <c r="D146" s="332" t="s">
        <v>44</v>
      </c>
      <c r="E146" s="297" t="s">
        <v>1441</v>
      </c>
    </row>
    <row r="147" spans="1:5" x14ac:dyDescent="0.25">
      <c r="A147" s="327"/>
      <c r="B147" s="330"/>
      <c r="C147" s="331"/>
      <c r="D147" s="333"/>
      <c r="E147" s="298" t="s">
        <v>1442</v>
      </c>
    </row>
    <row r="148" spans="1:5" x14ac:dyDescent="0.25">
      <c r="A148" s="334" t="s">
        <v>1510</v>
      </c>
      <c r="B148" s="336" t="s">
        <v>1502</v>
      </c>
      <c r="C148" s="337"/>
      <c r="D148" s="340" t="s">
        <v>44</v>
      </c>
      <c r="E148" s="295" t="s">
        <v>1441</v>
      </c>
    </row>
    <row r="149" spans="1:5" x14ac:dyDescent="0.25">
      <c r="A149" s="335"/>
      <c r="B149" s="338"/>
      <c r="C149" s="339"/>
      <c r="D149" s="341"/>
      <c r="E149" s="296" t="s">
        <v>1442</v>
      </c>
    </row>
    <row r="150" spans="1:5" x14ac:dyDescent="0.25">
      <c r="A150" s="326" t="s">
        <v>1511</v>
      </c>
      <c r="B150" s="328" t="s">
        <v>1502</v>
      </c>
      <c r="C150" s="329"/>
      <c r="D150" s="332" t="s">
        <v>44</v>
      </c>
      <c r="E150" s="297" t="s">
        <v>1441</v>
      </c>
    </row>
    <row r="151" spans="1:5" x14ac:dyDescent="0.25">
      <c r="A151" s="327"/>
      <c r="B151" s="330"/>
      <c r="C151" s="331"/>
      <c r="D151" s="333"/>
      <c r="E151" s="298" t="s">
        <v>1442</v>
      </c>
    </row>
    <row r="152" spans="1:5" x14ac:dyDescent="0.25">
      <c r="A152" s="334" t="s">
        <v>1512</v>
      </c>
      <c r="B152" s="336" t="s">
        <v>1502</v>
      </c>
      <c r="C152" s="337"/>
      <c r="D152" s="340" t="s">
        <v>44</v>
      </c>
      <c r="E152" s="295" t="s">
        <v>1441</v>
      </c>
    </row>
    <row r="153" spans="1:5" x14ac:dyDescent="0.25">
      <c r="A153" s="335"/>
      <c r="B153" s="338"/>
      <c r="C153" s="339"/>
      <c r="D153" s="341"/>
      <c r="E153" s="296" t="s">
        <v>1442</v>
      </c>
    </row>
    <row r="154" spans="1:5" x14ac:dyDescent="0.25">
      <c r="A154" s="326" t="s">
        <v>1513</v>
      </c>
      <c r="B154" s="328" t="s">
        <v>1502</v>
      </c>
      <c r="C154" s="329"/>
      <c r="D154" s="332" t="s">
        <v>44</v>
      </c>
      <c r="E154" s="297" t="s">
        <v>1441</v>
      </c>
    </row>
    <row r="155" spans="1:5" x14ac:dyDescent="0.25">
      <c r="A155" s="327"/>
      <c r="B155" s="330"/>
      <c r="C155" s="331"/>
      <c r="D155" s="333"/>
      <c r="E155" s="298" t="s">
        <v>1442</v>
      </c>
    </row>
    <row r="156" spans="1:5" x14ac:dyDescent="0.25">
      <c r="A156" s="334" t="s">
        <v>1514</v>
      </c>
      <c r="B156" s="336" t="s">
        <v>1502</v>
      </c>
      <c r="C156" s="337"/>
      <c r="D156" s="340" t="s">
        <v>44</v>
      </c>
      <c r="E156" s="295" t="s">
        <v>1441</v>
      </c>
    </row>
    <row r="157" spans="1:5" x14ac:dyDescent="0.25">
      <c r="A157" s="335"/>
      <c r="B157" s="338"/>
      <c r="C157" s="339"/>
      <c r="D157" s="341"/>
      <c r="E157" s="296" t="s">
        <v>1442</v>
      </c>
    </row>
    <row r="158" spans="1:5" x14ac:dyDescent="0.25">
      <c r="A158" s="326" t="s">
        <v>1515</v>
      </c>
      <c r="B158" s="328" t="s">
        <v>1502</v>
      </c>
      <c r="C158" s="329"/>
      <c r="D158" s="332" t="s">
        <v>44</v>
      </c>
      <c r="E158" s="297" t="s">
        <v>1441</v>
      </c>
    </row>
    <row r="159" spans="1:5" x14ac:dyDescent="0.25">
      <c r="A159" s="327"/>
      <c r="B159" s="330"/>
      <c r="C159" s="331"/>
      <c r="D159" s="333"/>
      <c r="E159" s="298" t="s">
        <v>1442</v>
      </c>
    </row>
    <row r="160" spans="1:5" x14ac:dyDescent="0.25">
      <c r="A160" s="334" t="s">
        <v>1516</v>
      </c>
      <c r="B160" s="336" t="s">
        <v>1517</v>
      </c>
      <c r="C160" s="337"/>
      <c r="D160" s="340" t="s">
        <v>44</v>
      </c>
      <c r="E160" s="295" t="s">
        <v>1441</v>
      </c>
    </row>
    <row r="161" spans="1:5" x14ac:dyDescent="0.25">
      <c r="A161" s="335"/>
      <c r="B161" s="338"/>
      <c r="C161" s="339"/>
      <c r="D161" s="341"/>
      <c r="E161" s="296" t="s">
        <v>1442</v>
      </c>
    </row>
    <row r="162" spans="1:5" x14ac:dyDescent="0.25">
      <c r="A162" s="326" t="s">
        <v>1518</v>
      </c>
      <c r="B162" s="328" t="s">
        <v>1517</v>
      </c>
      <c r="C162" s="329"/>
      <c r="D162" s="332" t="s">
        <v>44</v>
      </c>
      <c r="E162" s="297" t="s">
        <v>1441</v>
      </c>
    </row>
    <row r="163" spans="1:5" x14ac:dyDescent="0.25">
      <c r="A163" s="327"/>
      <c r="B163" s="330"/>
      <c r="C163" s="331"/>
      <c r="D163" s="333"/>
      <c r="E163" s="298" t="s">
        <v>1442</v>
      </c>
    </row>
    <row r="164" spans="1:5" x14ac:dyDescent="0.25">
      <c r="A164" s="334" t="s">
        <v>1519</v>
      </c>
      <c r="B164" s="336" t="s">
        <v>1517</v>
      </c>
      <c r="C164" s="337"/>
      <c r="D164" s="340" t="s">
        <v>44</v>
      </c>
      <c r="E164" s="295" t="s">
        <v>1441</v>
      </c>
    </row>
    <row r="165" spans="1:5" x14ac:dyDescent="0.25">
      <c r="A165" s="335"/>
      <c r="B165" s="338"/>
      <c r="C165" s="339"/>
      <c r="D165" s="341"/>
      <c r="E165" s="296" t="s">
        <v>1442</v>
      </c>
    </row>
    <row r="166" spans="1:5" x14ac:dyDescent="0.25">
      <c r="A166" s="326" t="s">
        <v>1520</v>
      </c>
      <c r="B166" s="328" t="s">
        <v>1517</v>
      </c>
      <c r="C166" s="329"/>
      <c r="D166" s="332" t="s">
        <v>44</v>
      </c>
      <c r="E166" s="297" t="s">
        <v>1441</v>
      </c>
    </row>
    <row r="167" spans="1:5" x14ac:dyDescent="0.25">
      <c r="A167" s="327"/>
      <c r="B167" s="330"/>
      <c r="C167" s="331"/>
      <c r="D167" s="333"/>
      <c r="E167" s="298" t="s">
        <v>1442</v>
      </c>
    </row>
    <row r="168" spans="1:5" x14ac:dyDescent="0.25">
      <c r="A168" s="334" t="s">
        <v>1521</v>
      </c>
      <c r="B168" s="336" t="s">
        <v>1517</v>
      </c>
      <c r="C168" s="337"/>
      <c r="D168" s="340" t="s">
        <v>44</v>
      </c>
      <c r="E168" s="295" t="s">
        <v>1441</v>
      </c>
    </row>
    <row r="169" spans="1:5" x14ac:dyDescent="0.25">
      <c r="A169" s="335"/>
      <c r="B169" s="338"/>
      <c r="C169" s="339"/>
      <c r="D169" s="341"/>
      <c r="E169" s="296" t="s">
        <v>1442</v>
      </c>
    </row>
    <row r="170" spans="1:5" x14ac:dyDescent="0.25">
      <c r="A170" s="326" t="s">
        <v>1522</v>
      </c>
      <c r="B170" s="328" t="s">
        <v>1517</v>
      </c>
      <c r="C170" s="329"/>
      <c r="D170" s="332" t="s">
        <v>44</v>
      </c>
      <c r="E170" s="297" t="s">
        <v>1441</v>
      </c>
    </row>
    <row r="171" spans="1:5" x14ac:dyDescent="0.25">
      <c r="A171" s="327"/>
      <c r="B171" s="330"/>
      <c r="C171" s="331"/>
      <c r="D171" s="333"/>
      <c r="E171" s="298" t="s">
        <v>1442</v>
      </c>
    </row>
    <row r="172" spans="1:5" x14ac:dyDescent="0.25">
      <c r="A172" s="334" t="s">
        <v>1523</v>
      </c>
      <c r="B172" s="336" t="s">
        <v>1517</v>
      </c>
      <c r="C172" s="337"/>
      <c r="D172" s="340" t="s">
        <v>44</v>
      </c>
      <c r="E172" s="295" t="s">
        <v>1441</v>
      </c>
    </row>
    <row r="173" spans="1:5" x14ac:dyDescent="0.25">
      <c r="A173" s="335"/>
      <c r="B173" s="338"/>
      <c r="C173" s="339"/>
      <c r="D173" s="341"/>
      <c r="E173" s="296" t="s">
        <v>1442</v>
      </c>
    </row>
    <row r="174" spans="1:5" x14ac:dyDescent="0.25">
      <c r="A174" s="326" t="s">
        <v>1524</v>
      </c>
      <c r="B174" s="328" t="s">
        <v>1517</v>
      </c>
      <c r="C174" s="329"/>
      <c r="D174" s="332" t="s">
        <v>44</v>
      </c>
      <c r="E174" s="297" t="s">
        <v>1441</v>
      </c>
    </row>
    <row r="175" spans="1:5" x14ac:dyDescent="0.25">
      <c r="A175" s="327"/>
      <c r="B175" s="330"/>
      <c r="C175" s="331"/>
      <c r="D175" s="333"/>
      <c r="E175" s="298" t="s">
        <v>1442</v>
      </c>
    </row>
    <row r="176" spans="1:5" x14ac:dyDescent="0.25">
      <c r="A176" s="334" t="s">
        <v>1525</v>
      </c>
      <c r="B176" s="336" t="s">
        <v>1517</v>
      </c>
      <c r="C176" s="337"/>
      <c r="D176" s="340" t="s">
        <v>44</v>
      </c>
      <c r="E176" s="295" t="s">
        <v>1441</v>
      </c>
    </row>
    <row r="177" spans="1:5" x14ac:dyDescent="0.25">
      <c r="A177" s="335"/>
      <c r="B177" s="338"/>
      <c r="C177" s="339"/>
      <c r="D177" s="341"/>
      <c r="E177" s="296" t="s">
        <v>1442</v>
      </c>
    </row>
    <row r="178" spans="1:5" x14ac:dyDescent="0.25">
      <c r="A178" s="326" t="s">
        <v>1526</v>
      </c>
      <c r="B178" s="328" t="s">
        <v>1527</v>
      </c>
      <c r="C178" s="329"/>
      <c r="D178" s="332" t="s">
        <v>44</v>
      </c>
      <c r="E178" s="297" t="s">
        <v>1441</v>
      </c>
    </row>
    <row r="179" spans="1:5" x14ac:dyDescent="0.25">
      <c r="A179" s="327"/>
      <c r="B179" s="330"/>
      <c r="C179" s="331"/>
      <c r="D179" s="333"/>
      <c r="E179" s="298" t="s">
        <v>1442</v>
      </c>
    </row>
    <row r="180" spans="1:5" x14ac:dyDescent="0.25">
      <c r="A180" s="334" t="s">
        <v>1528</v>
      </c>
      <c r="B180" s="336" t="s">
        <v>1527</v>
      </c>
      <c r="C180" s="337"/>
      <c r="D180" s="340" t="s">
        <v>44</v>
      </c>
      <c r="E180" s="295" t="s">
        <v>1441</v>
      </c>
    </row>
    <row r="181" spans="1:5" x14ac:dyDescent="0.25">
      <c r="A181" s="335"/>
      <c r="B181" s="338"/>
      <c r="C181" s="339"/>
      <c r="D181" s="341"/>
      <c r="E181" s="296" t="s">
        <v>1442</v>
      </c>
    </row>
    <row r="182" spans="1:5" x14ac:dyDescent="0.25">
      <c r="A182" s="326" t="s">
        <v>1529</v>
      </c>
      <c r="B182" s="328" t="s">
        <v>1527</v>
      </c>
      <c r="C182" s="329"/>
      <c r="D182" s="332" t="s">
        <v>44</v>
      </c>
      <c r="E182" s="297" t="s">
        <v>1441</v>
      </c>
    </row>
    <row r="183" spans="1:5" x14ac:dyDescent="0.25">
      <c r="A183" s="327"/>
      <c r="B183" s="330"/>
      <c r="C183" s="331"/>
      <c r="D183" s="333"/>
      <c r="E183" s="298" t="s">
        <v>1442</v>
      </c>
    </row>
    <row r="184" spans="1:5" x14ac:dyDescent="0.25">
      <c r="A184" s="334" t="s">
        <v>1530</v>
      </c>
      <c r="B184" s="336" t="s">
        <v>1527</v>
      </c>
      <c r="C184" s="337"/>
      <c r="D184" s="340" t="s">
        <v>44</v>
      </c>
      <c r="E184" s="295" t="s">
        <v>1441</v>
      </c>
    </row>
    <row r="185" spans="1:5" x14ac:dyDescent="0.25">
      <c r="A185" s="335"/>
      <c r="B185" s="338"/>
      <c r="C185" s="339"/>
      <c r="D185" s="341"/>
      <c r="E185" s="296" t="s">
        <v>1442</v>
      </c>
    </row>
    <row r="186" spans="1:5" x14ac:dyDescent="0.25">
      <c r="A186" s="326" t="s">
        <v>1531</v>
      </c>
      <c r="B186" s="328" t="s">
        <v>1527</v>
      </c>
      <c r="C186" s="329"/>
      <c r="D186" s="332" t="s">
        <v>44</v>
      </c>
      <c r="E186" s="297" t="s">
        <v>1441</v>
      </c>
    </row>
    <row r="187" spans="1:5" x14ac:dyDescent="0.25">
      <c r="A187" s="327"/>
      <c r="B187" s="330"/>
      <c r="C187" s="331"/>
      <c r="D187" s="333"/>
      <c r="E187" s="298" t="s">
        <v>1442</v>
      </c>
    </row>
    <row r="188" spans="1:5" x14ac:dyDescent="0.25">
      <c r="A188" s="334" t="s">
        <v>1532</v>
      </c>
      <c r="B188" s="336" t="s">
        <v>1527</v>
      </c>
      <c r="C188" s="337"/>
      <c r="D188" s="340" t="s">
        <v>44</v>
      </c>
      <c r="E188" s="295" t="s">
        <v>1441</v>
      </c>
    </row>
    <row r="189" spans="1:5" x14ac:dyDescent="0.25">
      <c r="A189" s="335"/>
      <c r="B189" s="338"/>
      <c r="C189" s="339"/>
      <c r="D189" s="341"/>
      <c r="E189" s="296" t="s">
        <v>1442</v>
      </c>
    </row>
    <row r="190" spans="1:5" x14ac:dyDescent="0.25">
      <c r="A190" s="326" t="s">
        <v>1533</v>
      </c>
      <c r="B190" s="328" t="s">
        <v>1527</v>
      </c>
      <c r="C190" s="329"/>
      <c r="D190" s="332" t="s">
        <v>44</v>
      </c>
      <c r="E190" s="297" t="s">
        <v>1441</v>
      </c>
    </row>
    <row r="191" spans="1:5" x14ac:dyDescent="0.25">
      <c r="A191" s="327"/>
      <c r="B191" s="330"/>
      <c r="C191" s="331"/>
      <c r="D191" s="333"/>
      <c r="E191" s="298" t="s">
        <v>1442</v>
      </c>
    </row>
    <row r="192" spans="1:5" x14ac:dyDescent="0.25">
      <c r="A192" s="334" t="s">
        <v>1534</v>
      </c>
      <c r="B192" s="336" t="s">
        <v>1527</v>
      </c>
      <c r="C192" s="337"/>
      <c r="D192" s="340" t="s">
        <v>44</v>
      </c>
      <c r="E192" s="295" t="s">
        <v>1441</v>
      </c>
    </row>
    <row r="193" spans="1:5" x14ac:dyDescent="0.25">
      <c r="A193" s="335"/>
      <c r="B193" s="338"/>
      <c r="C193" s="339"/>
      <c r="D193" s="341"/>
      <c r="E193" s="296" t="s">
        <v>1442</v>
      </c>
    </row>
    <row r="194" spans="1:5" x14ac:dyDescent="0.25">
      <c r="A194" s="326" t="s">
        <v>1535</v>
      </c>
      <c r="B194" s="328" t="s">
        <v>1527</v>
      </c>
      <c r="C194" s="329"/>
      <c r="D194" s="332" t="s">
        <v>44</v>
      </c>
      <c r="E194" s="297" t="s">
        <v>1441</v>
      </c>
    </row>
    <row r="195" spans="1:5" x14ac:dyDescent="0.25">
      <c r="A195" s="327"/>
      <c r="B195" s="330"/>
      <c r="C195" s="331"/>
      <c r="D195" s="333"/>
      <c r="E195" s="298" t="s">
        <v>1442</v>
      </c>
    </row>
    <row r="196" spans="1:5" x14ac:dyDescent="0.25">
      <c r="A196" s="334" t="s">
        <v>1536</v>
      </c>
      <c r="B196" s="336" t="s">
        <v>1527</v>
      </c>
      <c r="C196" s="337"/>
      <c r="D196" s="340" t="s">
        <v>44</v>
      </c>
      <c r="E196" s="295" t="s">
        <v>1441</v>
      </c>
    </row>
    <row r="197" spans="1:5" x14ac:dyDescent="0.25">
      <c r="A197" s="335"/>
      <c r="B197" s="338"/>
      <c r="C197" s="339"/>
      <c r="D197" s="341"/>
      <c r="E197" s="296" t="s">
        <v>1442</v>
      </c>
    </row>
    <row r="198" spans="1:5" x14ac:dyDescent="0.25">
      <c r="A198" s="326" t="s">
        <v>1537</v>
      </c>
      <c r="B198" s="328" t="s">
        <v>1527</v>
      </c>
      <c r="C198" s="329"/>
      <c r="D198" s="332" t="s">
        <v>44</v>
      </c>
      <c r="E198" s="297" t="s">
        <v>1441</v>
      </c>
    </row>
    <row r="199" spans="1:5" x14ac:dyDescent="0.25">
      <c r="A199" s="327"/>
      <c r="B199" s="330"/>
      <c r="C199" s="331"/>
      <c r="D199" s="333"/>
      <c r="E199" s="298" t="s">
        <v>1442</v>
      </c>
    </row>
    <row r="200" spans="1:5" x14ac:dyDescent="0.25">
      <c r="A200" s="334" t="s">
        <v>1538</v>
      </c>
      <c r="B200" s="336" t="s">
        <v>1527</v>
      </c>
      <c r="C200" s="337"/>
      <c r="D200" s="340" t="s">
        <v>44</v>
      </c>
      <c r="E200" s="295" t="s">
        <v>1441</v>
      </c>
    </row>
    <row r="201" spans="1:5" x14ac:dyDescent="0.25">
      <c r="A201" s="335"/>
      <c r="B201" s="338"/>
      <c r="C201" s="339"/>
      <c r="D201" s="341"/>
      <c r="E201" s="296" t="s">
        <v>1442</v>
      </c>
    </row>
    <row r="202" spans="1:5" x14ac:dyDescent="0.25">
      <c r="A202" s="326" t="s">
        <v>1539</v>
      </c>
      <c r="B202" s="328" t="s">
        <v>1527</v>
      </c>
      <c r="C202" s="329"/>
      <c r="D202" s="332" t="s">
        <v>44</v>
      </c>
      <c r="E202" s="297" t="s">
        <v>1441</v>
      </c>
    </row>
    <row r="203" spans="1:5" x14ac:dyDescent="0.25">
      <c r="A203" s="327"/>
      <c r="B203" s="330"/>
      <c r="C203" s="331"/>
      <c r="D203" s="333"/>
      <c r="E203" s="298" t="s">
        <v>1442</v>
      </c>
    </row>
    <row r="204" spans="1:5" x14ac:dyDescent="0.25">
      <c r="A204" s="334" t="s">
        <v>1540</v>
      </c>
      <c r="B204" s="336" t="s">
        <v>1527</v>
      </c>
      <c r="C204" s="337"/>
      <c r="D204" s="340" t="s">
        <v>44</v>
      </c>
      <c r="E204" s="295" t="s">
        <v>1441</v>
      </c>
    </row>
    <row r="205" spans="1:5" x14ac:dyDescent="0.25">
      <c r="A205" s="335"/>
      <c r="B205" s="338"/>
      <c r="C205" s="339"/>
      <c r="D205" s="341"/>
      <c r="E205" s="296" t="s">
        <v>1442</v>
      </c>
    </row>
    <row r="206" spans="1:5" x14ac:dyDescent="0.25">
      <c r="A206" s="326" t="s">
        <v>1541</v>
      </c>
      <c r="B206" s="328" t="s">
        <v>1542</v>
      </c>
      <c r="C206" s="329"/>
      <c r="D206" s="332" t="s">
        <v>44</v>
      </c>
      <c r="E206" s="297" t="s">
        <v>1441</v>
      </c>
    </row>
    <row r="207" spans="1:5" x14ac:dyDescent="0.25">
      <c r="A207" s="327"/>
      <c r="B207" s="330"/>
      <c r="C207" s="331"/>
      <c r="D207" s="333"/>
      <c r="E207" s="298" t="s">
        <v>1442</v>
      </c>
    </row>
    <row r="208" spans="1:5" x14ac:dyDescent="0.25">
      <c r="A208" s="334" t="s">
        <v>1543</v>
      </c>
      <c r="B208" s="336" t="s">
        <v>1542</v>
      </c>
      <c r="C208" s="337"/>
      <c r="D208" s="340" t="s">
        <v>44</v>
      </c>
      <c r="E208" s="295" t="s">
        <v>1441</v>
      </c>
    </row>
    <row r="209" spans="1:5" x14ac:dyDescent="0.25">
      <c r="A209" s="335"/>
      <c r="B209" s="338"/>
      <c r="C209" s="339"/>
      <c r="D209" s="341"/>
      <c r="E209" s="296" t="s">
        <v>1442</v>
      </c>
    </row>
    <row r="210" spans="1:5" x14ac:dyDescent="0.25">
      <c r="A210" s="326" t="s">
        <v>1544</v>
      </c>
      <c r="B210" s="328" t="s">
        <v>1527</v>
      </c>
      <c r="C210" s="329"/>
      <c r="D210" s="332" t="s">
        <v>44</v>
      </c>
      <c r="E210" s="297" t="s">
        <v>1441</v>
      </c>
    </row>
    <row r="211" spans="1:5" x14ac:dyDescent="0.25">
      <c r="A211" s="327"/>
      <c r="B211" s="330"/>
      <c r="C211" s="331"/>
      <c r="D211" s="333"/>
      <c r="E211" s="298" t="s">
        <v>1442</v>
      </c>
    </row>
    <row r="212" spans="1:5" x14ac:dyDescent="0.25">
      <c r="A212" s="334" t="s">
        <v>1545</v>
      </c>
      <c r="B212" s="336" t="s">
        <v>1527</v>
      </c>
      <c r="C212" s="337"/>
      <c r="D212" s="340" t="s">
        <v>44</v>
      </c>
      <c r="E212" s="295" t="s">
        <v>1441</v>
      </c>
    </row>
    <row r="213" spans="1:5" x14ac:dyDescent="0.25">
      <c r="A213" s="335"/>
      <c r="B213" s="338"/>
      <c r="C213" s="339"/>
      <c r="D213" s="341"/>
      <c r="E213" s="296" t="s">
        <v>1442</v>
      </c>
    </row>
    <row r="214" spans="1:5" x14ac:dyDescent="0.25">
      <c r="A214" s="326" t="s">
        <v>1546</v>
      </c>
      <c r="B214" s="328" t="s">
        <v>1542</v>
      </c>
      <c r="C214" s="329"/>
      <c r="D214" s="332" t="s">
        <v>44</v>
      </c>
      <c r="E214" s="297" t="s">
        <v>1441</v>
      </c>
    </row>
    <row r="215" spans="1:5" x14ac:dyDescent="0.25">
      <c r="A215" s="327"/>
      <c r="B215" s="330"/>
      <c r="C215" s="331"/>
      <c r="D215" s="333"/>
      <c r="E215" s="298" t="s">
        <v>1442</v>
      </c>
    </row>
    <row r="216" spans="1:5" x14ac:dyDescent="0.25">
      <c r="A216" s="334" t="s">
        <v>1547</v>
      </c>
      <c r="B216" s="336" t="s">
        <v>1548</v>
      </c>
      <c r="C216" s="337"/>
      <c r="D216" s="340" t="s">
        <v>44</v>
      </c>
      <c r="E216" s="295" t="s">
        <v>1441</v>
      </c>
    </row>
    <row r="217" spans="1:5" x14ac:dyDescent="0.25">
      <c r="A217" s="335"/>
      <c r="B217" s="338"/>
      <c r="C217" s="339"/>
      <c r="D217" s="341"/>
      <c r="E217" s="296" t="s">
        <v>1442</v>
      </c>
    </row>
    <row r="218" spans="1:5" x14ac:dyDescent="0.25">
      <c r="A218" s="326" t="s">
        <v>1549</v>
      </c>
      <c r="B218" s="328" t="s">
        <v>1548</v>
      </c>
      <c r="C218" s="329"/>
      <c r="D218" s="332" t="s">
        <v>44</v>
      </c>
      <c r="E218" s="297" t="s">
        <v>1441</v>
      </c>
    </row>
    <row r="219" spans="1:5" x14ac:dyDescent="0.25">
      <c r="A219" s="327"/>
      <c r="B219" s="330"/>
      <c r="C219" s="331"/>
      <c r="D219" s="333"/>
      <c r="E219" s="298" t="s">
        <v>1442</v>
      </c>
    </row>
    <row r="220" spans="1:5" x14ac:dyDescent="0.25">
      <c r="A220" s="334" t="s">
        <v>1550</v>
      </c>
      <c r="B220" s="336" t="s">
        <v>1548</v>
      </c>
      <c r="C220" s="337"/>
      <c r="D220" s="340" t="s">
        <v>44</v>
      </c>
      <c r="E220" s="295" t="s">
        <v>1441</v>
      </c>
    </row>
    <row r="221" spans="1:5" x14ac:dyDescent="0.25">
      <c r="A221" s="335"/>
      <c r="B221" s="338"/>
      <c r="C221" s="339"/>
      <c r="D221" s="341"/>
      <c r="E221" s="296" t="s">
        <v>1442</v>
      </c>
    </row>
    <row r="222" spans="1:5" x14ac:dyDescent="0.25">
      <c r="A222" s="326" t="s">
        <v>1551</v>
      </c>
      <c r="B222" s="328" t="s">
        <v>1548</v>
      </c>
      <c r="C222" s="329"/>
      <c r="D222" s="332" t="s">
        <v>44</v>
      </c>
      <c r="E222" s="297" t="s">
        <v>1441</v>
      </c>
    </row>
    <row r="223" spans="1:5" x14ac:dyDescent="0.25">
      <c r="A223" s="327"/>
      <c r="B223" s="330"/>
      <c r="C223" s="331"/>
      <c r="D223" s="333"/>
      <c r="E223" s="298" t="s">
        <v>1442</v>
      </c>
    </row>
    <row r="224" spans="1:5" x14ac:dyDescent="0.25">
      <c r="A224" s="334" t="s">
        <v>1552</v>
      </c>
      <c r="B224" s="336" t="s">
        <v>1548</v>
      </c>
      <c r="C224" s="337"/>
      <c r="D224" s="340" t="s">
        <v>44</v>
      </c>
      <c r="E224" s="295" t="s">
        <v>1441</v>
      </c>
    </row>
    <row r="225" spans="1:5" x14ac:dyDescent="0.25">
      <c r="A225" s="335"/>
      <c r="B225" s="338"/>
      <c r="C225" s="339"/>
      <c r="D225" s="341"/>
      <c r="E225" s="296" t="s">
        <v>1442</v>
      </c>
    </row>
    <row r="226" spans="1:5" x14ac:dyDescent="0.25">
      <c r="A226" s="326" t="s">
        <v>1553</v>
      </c>
      <c r="B226" s="328" t="s">
        <v>1548</v>
      </c>
      <c r="C226" s="329"/>
      <c r="D226" s="332" t="s">
        <v>44</v>
      </c>
      <c r="E226" s="297" t="s">
        <v>1441</v>
      </c>
    </row>
    <row r="227" spans="1:5" x14ac:dyDescent="0.25">
      <c r="A227" s="327"/>
      <c r="B227" s="330"/>
      <c r="C227" s="331"/>
      <c r="D227" s="333"/>
      <c r="E227" s="298" t="s">
        <v>1442</v>
      </c>
    </row>
    <row r="228" spans="1:5" x14ac:dyDescent="0.25">
      <c r="A228" s="334" t="s">
        <v>1554</v>
      </c>
      <c r="B228" s="336" t="s">
        <v>1548</v>
      </c>
      <c r="C228" s="337"/>
      <c r="D228" s="340" t="s">
        <v>44</v>
      </c>
      <c r="E228" s="295" t="s">
        <v>1441</v>
      </c>
    </row>
    <row r="229" spans="1:5" x14ac:dyDescent="0.25">
      <c r="A229" s="335"/>
      <c r="B229" s="338"/>
      <c r="C229" s="339"/>
      <c r="D229" s="341"/>
      <c r="E229" s="296" t="s">
        <v>1442</v>
      </c>
    </row>
    <row r="230" spans="1:5" x14ac:dyDescent="0.25">
      <c r="A230" s="326" t="s">
        <v>1555</v>
      </c>
      <c r="B230" s="328" t="s">
        <v>1548</v>
      </c>
      <c r="C230" s="329"/>
      <c r="D230" s="332" t="s">
        <v>44</v>
      </c>
      <c r="E230" s="297" t="s">
        <v>1441</v>
      </c>
    </row>
    <row r="231" spans="1:5" x14ac:dyDescent="0.25">
      <c r="A231" s="327"/>
      <c r="B231" s="330"/>
      <c r="C231" s="331"/>
      <c r="D231" s="333"/>
      <c r="E231" s="298" t="s">
        <v>1442</v>
      </c>
    </row>
    <row r="232" spans="1:5" x14ac:dyDescent="0.25">
      <c r="A232" s="334" t="s">
        <v>1556</v>
      </c>
      <c r="B232" s="336" t="s">
        <v>1548</v>
      </c>
      <c r="C232" s="337"/>
      <c r="D232" s="340" t="s">
        <v>44</v>
      </c>
      <c r="E232" s="295" t="s">
        <v>1441</v>
      </c>
    </row>
    <row r="233" spans="1:5" x14ac:dyDescent="0.25">
      <c r="A233" s="335"/>
      <c r="B233" s="338"/>
      <c r="C233" s="339"/>
      <c r="D233" s="341"/>
      <c r="E233" s="296" t="s">
        <v>1442</v>
      </c>
    </row>
    <row r="234" spans="1:5" x14ac:dyDescent="0.25">
      <c r="A234" s="326" t="s">
        <v>1557</v>
      </c>
      <c r="B234" s="328" t="s">
        <v>1548</v>
      </c>
      <c r="C234" s="329"/>
      <c r="D234" s="332" t="s">
        <v>44</v>
      </c>
      <c r="E234" s="297" t="s">
        <v>1441</v>
      </c>
    </row>
    <row r="235" spans="1:5" x14ac:dyDescent="0.25">
      <c r="A235" s="327"/>
      <c r="B235" s="330"/>
      <c r="C235" s="331"/>
      <c r="D235" s="333"/>
      <c r="E235" s="298" t="s">
        <v>1442</v>
      </c>
    </row>
    <row r="236" spans="1:5" x14ac:dyDescent="0.25">
      <c r="A236" s="334" t="s">
        <v>1558</v>
      </c>
      <c r="B236" s="336" t="s">
        <v>1548</v>
      </c>
      <c r="C236" s="337"/>
      <c r="D236" s="340" t="s">
        <v>44</v>
      </c>
      <c r="E236" s="295" t="s">
        <v>1441</v>
      </c>
    </row>
    <row r="237" spans="1:5" x14ac:dyDescent="0.25">
      <c r="A237" s="335"/>
      <c r="B237" s="338"/>
      <c r="C237" s="339"/>
      <c r="D237" s="341"/>
      <c r="E237" s="296" t="s">
        <v>1442</v>
      </c>
    </row>
    <row r="238" spans="1:5" x14ac:dyDescent="0.25">
      <c r="A238" s="326" t="s">
        <v>1559</v>
      </c>
      <c r="B238" s="328" t="s">
        <v>1548</v>
      </c>
      <c r="C238" s="329"/>
      <c r="D238" s="332" t="s">
        <v>44</v>
      </c>
      <c r="E238" s="297" t="s">
        <v>1441</v>
      </c>
    </row>
    <row r="239" spans="1:5" x14ac:dyDescent="0.25">
      <c r="A239" s="327"/>
      <c r="B239" s="330"/>
      <c r="C239" s="331"/>
      <c r="D239" s="333"/>
      <c r="E239" s="298" t="s">
        <v>1442</v>
      </c>
    </row>
    <row r="240" spans="1:5" x14ac:dyDescent="0.25">
      <c r="A240" s="334" t="s">
        <v>1560</v>
      </c>
      <c r="B240" s="336" t="s">
        <v>1548</v>
      </c>
      <c r="C240" s="337"/>
      <c r="D240" s="340" t="s">
        <v>44</v>
      </c>
      <c r="E240" s="295" t="s">
        <v>1441</v>
      </c>
    </row>
    <row r="241" spans="1:5" x14ac:dyDescent="0.25">
      <c r="A241" s="335"/>
      <c r="B241" s="338"/>
      <c r="C241" s="339"/>
      <c r="D241" s="341"/>
      <c r="E241" s="296" t="s">
        <v>1442</v>
      </c>
    </row>
    <row r="242" spans="1:5" x14ac:dyDescent="0.25">
      <c r="A242" s="326" t="s">
        <v>1561</v>
      </c>
      <c r="B242" s="328" t="s">
        <v>1548</v>
      </c>
      <c r="C242" s="329"/>
      <c r="D242" s="332" t="s">
        <v>44</v>
      </c>
      <c r="E242" s="297" t="s">
        <v>1441</v>
      </c>
    </row>
    <row r="243" spans="1:5" x14ac:dyDescent="0.25">
      <c r="A243" s="327"/>
      <c r="B243" s="330"/>
      <c r="C243" s="331"/>
      <c r="D243" s="333"/>
      <c r="E243" s="298" t="s">
        <v>1442</v>
      </c>
    </row>
    <row r="244" spans="1:5" x14ac:dyDescent="0.25">
      <c r="A244" s="334" t="s">
        <v>1562</v>
      </c>
      <c r="B244" s="336" t="s">
        <v>1548</v>
      </c>
      <c r="C244" s="337"/>
      <c r="D244" s="340" t="s">
        <v>44</v>
      </c>
      <c r="E244" s="295" t="s">
        <v>1441</v>
      </c>
    </row>
    <row r="245" spans="1:5" x14ac:dyDescent="0.25">
      <c r="A245" s="335"/>
      <c r="B245" s="338"/>
      <c r="C245" s="339"/>
      <c r="D245" s="341"/>
      <c r="E245" s="296" t="s">
        <v>1442</v>
      </c>
    </row>
    <row r="246" spans="1:5" x14ac:dyDescent="0.25">
      <c r="A246" s="326" t="s">
        <v>1563</v>
      </c>
      <c r="B246" s="328" t="s">
        <v>1548</v>
      </c>
      <c r="C246" s="329"/>
      <c r="D246" s="332" t="s">
        <v>44</v>
      </c>
      <c r="E246" s="297" t="s">
        <v>1441</v>
      </c>
    </row>
    <row r="247" spans="1:5" x14ac:dyDescent="0.25">
      <c r="A247" s="327"/>
      <c r="B247" s="330"/>
      <c r="C247" s="331"/>
      <c r="D247" s="333"/>
      <c r="E247" s="298" t="s">
        <v>1442</v>
      </c>
    </row>
    <row r="248" spans="1:5" x14ac:dyDescent="0.25">
      <c r="A248" s="334" t="s">
        <v>1564</v>
      </c>
      <c r="B248" s="336" t="s">
        <v>1548</v>
      </c>
      <c r="C248" s="337"/>
      <c r="D248" s="340" t="s">
        <v>44</v>
      </c>
      <c r="E248" s="295" t="s">
        <v>1441</v>
      </c>
    </row>
    <row r="249" spans="1:5" x14ac:dyDescent="0.25">
      <c r="A249" s="335"/>
      <c r="B249" s="338"/>
      <c r="C249" s="339"/>
      <c r="D249" s="341"/>
      <c r="E249" s="296" t="s">
        <v>1442</v>
      </c>
    </row>
    <row r="250" spans="1:5" x14ac:dyDescent="0.25">
      <c r="A250" s="326" t="s">
        <v>1565</v>
      </c>
      <c r="B250" s="328" t="s">
        <v>1548</v>
      </c>
      <c r="C250" s="329"/>
      <c r="D250" s="332" t="s">
        <v>44</v>
      </c>
      <c r="E250" s="297" t="s">
        <v>1441</v>
      </c>
    </row>
    <row r="251" spans="1:5" x14ac:dyDescent="0.25">
      <c r="A251" s="327"/>
      <c r="B251" s="330"/>
      <c r="C251" s="331"/>
      <c r="D251" s="333"/>
      <c r="E251" s="298" t="s">
        <v>1442</v>
      </c>
    </row>
    <row r="252" spans="1:5" x14ac:dyDescent="0.25">
      <c r="A252" s="334" t="s">
        <v>1566</v>
      </c>
      <c r="B252" s="336" t="s">
        <v>1567</v>
      </c>
      <c r="C252" s="337"/>
      <c r="D252" s="340" t="s">
        <v>44</v>
      </c>
      <c r="E252" s="295" t="s">
        <v>1441</v>
      </c>
    </row>
    <row r="253" spans="1:5" x14ac:dyDescent="0.25">
      <c r="A253" s="335"/>
      <c r="B253" s="338"/>
      <c r="C253" s="339"/>
      <c r="D253" s="341"/>
      <c r="E253" s="296" t="s">
        <v>1442</v>
      </c>
    </row>
    <row r="254" spans="1:5" x14ac:dyDescent="0.25">
      <c r="A254" s="326" t="s">
        <v>1568</v>
      </c>
      <c r="B254" s="328" t="s">
        <v>1567</v>
      </c>
      <c r="C254" s="329"/>
      <c r="D254" s="332" t="s">
        <v>44</v>
      </c>
      <c r="E254" s="297" t="s">
        <v>1441</v>
      </c>
    </row>
    <row r="255" spans="1:5" x14ac:dyDescent="0.25">
      <c r="A255" s="327"/>
      <c r="B255" s="330"/>
      <c r="C255" s="331"/>
      <c r="D255" s="333"/>
      <c r="E255" s="298" t="s">
        <v>1442</v>
      </c>
    </row>
    <row r="256" spans="1:5" x14ac:dyDescent="0.25">
      <c r="A256" s="334" t="s">
        <v>1569</v>
      </c>
      <c r="B256" s="336" t="s">
        <v>1567</v>
      </c>
      <c r="C256" s="337"/>
      <c r="D256" s="340" t="s">
        <v>44</v>
      </c>
      <c r="E256" s="295" t="s">
        <v>1441</v>
      </c>
    </row>
    <row r="257" spans="1:5" x14ac:dyDescent="0.25">
      <c r="A257" s="335"/>
      <c r="B257" s="338"/>
      <c r="C257" s="339"/>
      <c r="D257" s="341"/>
      <c r="E257" s="296" t="s">
        <v>1442</v>
      </c>
    </row>
    <row r="258" spans="1:5" x14ac:dyDescent="0.25">
      <c r="A258" s="326" t="s">
        <v>1570</v>
      </c>
      <c r="B258" s="328" t="s">
        <v>1567</v>
      </c>
      <c r="C258" s="329"/>
      <c r="D258" s="332" t="s">
        <v>44</v>
      </c>
      <c r="E258" s="297" t="s">
        <v>1441</v>
      </c>
    </row>
    <row r="259" spans="1:5" x14ac:dyDescent="0.25">
      <c r="A259" s="327"/>
      <c r="B259" s="330"/>
      <c r="C259" s="331"/>
      <c r="D259" s="333"/>
      <c r="E259" s="298" t="s">
        <v>1442</v>
      </c>
    </row>
    <row r="260" spans="1:5" x14ac:dyDescent="0.25">
      <c r="A260" s="334" t="s">
        <v>1571</v>
      </c>
      <c r="B260" s="336" t="s">
        <v>1567</v>
      </c>
      <c r="C260" s="337"/>
      <c r="D260" s="340" t="s">
        <v>44</v>
      </c>
      <c r="E260" s="295" t="s">
        <v>1441</v>
      </c>
    </row>
    <row r="261" spans="1:5" x14ac:dyDescent="0.25">
      <c r="A261" s="335"/>
      <c r="B261" s="338"/>
      <c r="C261" s="339"/>
      <c r="D261" s="341"/>
      <c r="E261" s="296" t="s">
        <v>1442</v>
      </c>
    </row>
    <row r="262" spans="1:5" x14ac:dyDescent="0.25">
      <c r="A262" s="326" t="s">
        <v>1572</v>
      </c>
      <c r="B262" s="328" t="s">
        <v>1567</v>
      </c>
      <c r="C262" s="329"/>
      <c r="D262" s="332" t="s">
        <v>44</v>
      </c>
      <c r="E262" s="297" t="s">
        <v>1441</v>
      </c>
    </row>
    <row r="263" spans="1:5" x14ac:dyDescent="0.25">
      <c r="A263" s="327"/>
      <c r="B263" s="330"/>
      <c r="C263" s="331"/>
      <c r="D263" s="333"/>
      <c r="E263" s="298" t="s">
        <v>1442</v>
      </c>
    </row>
    <row r="264" spans="1:5" x14ac:dyDescent="0.25">
      <c r="A264" s="334" t="s">
        <v>1573</v>
      </c>
      <c r="B264" s="336" t="s">
        <v>1567</v>
      </c>
      <c r="C264" s="337"/>
      <c r="D264" s="340" t="s">
        <v>44</v>
      </c>
      <c r="E264" s="295" t="s">
        <v>1441</v>
      </c>
    </row>
    <row r="265" spans="1:5" x14ac:dyDescent="0.25">
      <c r="A265" s="335"/>
      <c r="B265" s="338"/>
      <c r="C265" s="339"/>
      <c r="D265" s="341"/>
      <c r="E265" s="296" t="s">
        <v>1442</v>
      </c>
    </row>
    <row r="266" spans="1:5" x14ac:dyDescent="0.25">
      <c r="A266" s="326" t="s">
        <v>1574</v>
      </c>
      <c r="B266" s="328" t="s">
        <v>1567</v>
      </c>
      <c r="C266" s="329"/>
      <c r="D266" s="332" t="s">
        <v>44</v>
      </c>
      <c r="E266" s="297" t="s">
        <v>1441</v>
      </c>
    </row>
    <row r="267" spans="1:5" x14ac:dyDescent="0.25">
      <c r="A267" s="327"/>
      <c r="B267" s="330"/>
      <c r="C267" s="331"/>
      <c r="D267" s="333"/>
      <c r="E267" s="298" t="s">
        <v>1442</v>
      </c>
    </row>
    <row r="268" spans="1:5" x14ac:dyDescent="0.25">
      <c r="A268" s="334" t="s">
        <v>1575</v>
      </c>
      <c r="B268" s="336" t="s">
        <v>1567</v>
      </c>
      <c r="C268" s="337"/>
      <c r="D268" s="340" t="s">
        <v>44</v>
      </c>
      <c r="E268" s="295" t="s">
        <v>1441</v>
      </c>
    </row>
    <row r="269" spans="1:5" x14ac:dyDescent="0.25">
      <c r="A269" s="335"/>
      <c r="B269" s="338"/>
      <c r="C269" s="339"/>
      <c r="D269" s="341"/>
      <c r="E269" s="296" t="s">
        <v>1442</v>
      </c>
    </row>
    <row r="270" spans="1:5" x14ac:dyDescent="0.25">
      <c r="A270" s="326" t="s">
        <v>1576</v>
      </c>
      <c r="B270" s="328" t="s">
        <v>1577</v>
      </c>
      <c r="C270" s="329"/>
      <c r="D270" s="332" t="s">
        <v>44</v>
      </c>
      <c r="E270" s="297" t="s">
        <v>1441</v>
      </c>
    </row>
    <row r="271" spans="1:5" x14ac:dyDescent="0.25">
      <c r="A271" s="327"/>
      <c r="B271" s="330"/>
      <c r="C271" s="331"/>
      <c r="D271" s="333"/>
      <c r="E271" s="298" t="s">
        <v>1442</v>
      </c>
    </row>
    <row r="272" spans="1:5" x14ac:dyDescent="0.25">
      <c r="A272" s="334" t="s">
        <v>1578</v>
      </c>
      <c r="B272" s="336" t="s">
        <v>1577</v>
      </c>
      <c r="C272" s="337"/>
      <c r="D272" s="340" t="s">
        <v>44</v>
      </c>
      <c r="E272" s="295" t="s">
        <v>1441</v>
      </c>
    </row>
    <row r="273" spans="1:5" x14ac:dyDescent="0.25">
      <c r="A273" s="335"/>
      <c r="B273" s="338"/>
      <c r="C273" s="339"/>
      <c r="D273" s="341"/>
      <c r="E273" s="296" t="s">
        <v>1442</v>
      </c>
    </row>
    <row r="274" spans="1:5" x14ac:dyDescent="0.25">
      <c r="A274" s="326" t="s">
        <v>1536</v>
      </c>
      <c r="B274" s="328" t="s">
        <v>1577</v>
      </c>
      <c r="C274" s="329"/>
      <c r="D274" s="332" t="s">
        <v>44</v>
      </c>
      <c r="E274" s="297" t="s">
        <v>1441</v>
      </c>
    </row>
    <row r="275" spans="1:5" x14ac:dyDescent="0.25">
      <c r="A275" s="327"/>
      <c r="B275" s="330"/>
      <c r="C275" s="331"/>
      <c r="D275" s="333"/>
      <c r="E275" s="298" t="s">
        <v>1442</v>
      </c>
    </row>
    <row r="276" spans="1:5" x14ac:dyDescent="0.25">
      <c r="A276" s="334" t="s">
        <v>1579</v>
      </c>
      <c r="B276" s="336" t="s">
        <v>1577</v>
      </c>
      <c r="C276" s="337"/>
      <c r="D276" s="340" t="s">
        <v>44</v>
      </c>
      <c r="E276" s="295" t="s">
        <v>1441</v>
      </c>
    </row>
    <row r="277" spans="1:5" x14ac:dyDescent="0.25">
      <c r="A277" s="335"/>
      <c r="B277" s="338"/>
      <c r="C277" s="339"/>
      <c r="D277" s="341"/>
      <c r="E277" s="296" t="s">
        <v>1442</v>
      </c>
    </row>
    <row r="278" spans="1:5" x14ac:dyDescent="0.25">
      <c r="A278" s="326" t="s">
        <v>1580</v>
      </c>
      <c r="B278" s="328" t="s">
        <v>1577</v>
      </c>
      <c r="C278" s="329"/>
      <c r="D278" s="332" t="s">
        <v>44</v>
      </c>
      <c r="E278" s="297" t="s">
        <v>1441</v>
      </c>
    </row>
    <row r="279" spans="1:5" x14ac:dyDescent="0.25">
      <c r="A279" s="327"/>
      <c r="B279" s="330"/>
      <c r="C279" s="331"/>
      <c r="D279" s="333"/>
      <c r="E279" s="298" t="s">
        <v>1442</v>
      </c>
    </row>
    <row r="280" spans="1:5" x14ac:dyDescent="0.25">
      <c r="A280" s="334" t="s">
        <v>1581</v>
      </c>
      <c r="B280" s="336" t="s">
        <v>1577</v>
      </c>
      <c r="C280" s="337"/>
      <c r="D280" s="340" t="s">
        <v>44</v>
      </c>
      <c r="E280" s="295" t="s">
        <v>1441</v>
      </c>
    </row>
    <row r="281" spans="1:5" x14ac:dyDescent="0.25">
      <c r="A281" s="335"/>
      <c r="B281" s="338"/>
      <c r="C281" s="339"/>
      <c r="D281" s="341"/>
      <c r="E281" s="296" t="s">
        <v>1442</v>
      </c>
    </row>
    <row r="282" spans="1:5" x14ac:dyDescent="0.25">
      <c r="A282" s="326" t="s">
        <v>1582</v>
      </c>
      <c r="B282" s="328" t="s">
        <v>1577</v>
      </c>
      <c r="C282" s="329"/>
      <c r="D282" s="332" t="s">
        <v>44</v>
      </c>
      <c r="E282" s="297" t="s">
        <v>1441</v>
      </c>
    </row>
    <row r="283" spans="1:5" x14ac:dyDescent="0.25">
      <c r="A283" s="327"/>
      <c r="B283" s="330"/>
      <c r="C283" s="331"/>
      <c r="D283" s="333"/>
      <c r="E283" s="298" t="s">
        <v>1442</v>
      </c>
    </row>
    <row r="284" spans="1:5" x14ac:dyDescent="0.25">
      <c r="A284" s="334" t="s">
        <v>1583</v>
      </c>
      <c r="B284" s="336" t="s">
        <v>1577</v>
      </c>
      <c r="C284" s="337"/>
      <c r="D284" s="340" t="s">
        <v>44</v>
      </c>
      <c r="E284" s="295" t="s">
        <v>1441</v>
      </c>
    </row>
    <row r="285" spans="1:5" x14ac:dyDescent="0.25">
      <c r="A285" s="335"/>
      <c r="B285" s="338"/>
      <c r="C285" s="339"/>
      <c r="D285" s="341"/>
      <c r="E285" s="296" t="s">
        <v>1442</v>
      </c>
    </row>
    <row r="286" spans="1:5" x14ac:dyDescent="0.25">
      <c r="A286" s="326" t="s">
        <v>1584</v>
      </c>
      <c r="B286" s="328" t="s">
        <v>1577</v>
      </c>
      <c r="C286" s="329"/>
      <c r="D286" s="332" t="s">
        <v>44</v>
      </c>
      <c r="E286" s="297" t="s">
        <v>1441</v>
      </c>
    </row>
    <row r="287" spans="1:5" x14ac:dyDescent="0.25">
      <c r="A287" s="327"/>
      <c r="B287" s="330"/>
      <c r="C287" s="331"/>
      <c r="D287" s="333"/>
      <c r="E287" s="298" t="s">
        <v>1442</v>
      </c>
    </row>
    <row r="288" spans="1:5" x14ac:dyDescent="0.25">
      <c r="A288" s="334" t="s">
        <v>1585</v>
      </c>
      <c r="B288" s="336" t="s">
        <v>1577</v>
      </c>
      <c r="C288" s="337"/>
      <c r="D288" s="340" t="s">
        <v>44</v>
      </c>
      <c r="E288" s="295" t="s">
        <v>1441</v>
      </c>
    </row>
    <row r="289" spans="1:5" x14ac:dyDescent="0.25">
      <c r="A289" s="335"/>
      <c r="B289" s="338"/>
      <c r="C289" s="339"/>
      <c r="D289" s="341"/>
      <c r="E289" s="296" t="s">
        <v>1442</v>
      </c>
    </row>
    <row r="290" spans="1:5" x14ac:dyDescent="0.25">
      <c r="A290" s="326" t="s">
        <v>1586</v>
      </c>
      <c r="B290" s="328" t="s">
        <v>1587</v>
      </c>
      <c r="C290" s="329"/>
      <c r="D290" s="332" t="s">
        <v>44</v>
      </c>
      <c r="E290" s="297" t="s">
        <v>1441</v>
      </c>
    </row>
    <row r="291" spans="1:5" x14ac:dyDescent="0.25">
      <c r="A291" s="327"/>
      <c r="B291" s="330"/>
      <c r="C291" s="331"/>
      <c r="D291" s="333"/>
      <c r="E291" s="298" t="s">
        <v>1442</v>
      </c>
    </row>
    <row r="292" spans="1:5" x14ac:dyDescent="0.25">
      <c r="A292" s="334" t="s">
        <v>1588</v>
      </c>
      <c r="B292" s="336" t="s">
        <v>1587</v>
      </c>
      <c r="C292" s="337"/>
      <c r="D292" s="340" t="s">
        <v>44</v>
      </c>
      <c r="E292" s="295" t="s">
        <v>1441</v>
      </c>
    </row>
    <row r="293" spans="1:5" x14ac:dyDescent="0.25">
      <c r="A293" s="335"/>
      <c r="B293" s="338"/>
      <c r="C293" s="339"/>
      <c r="D293" s="341"/>
      <c r="E293" s="296" t="s">
        <v>1442</v>
      </c>
    </row>
    <row r="294" spans="1:5" x14ac:dyDescent="0.25">
      <c r="A294" s="326" t="s">
        <v>1589</v>
      </c>
      <c r="B294" s="328" t="s">
        <v>1587</v>
      </c>
      <c r="C294" s="329"/>
      <c r="D294" s="332" t="s">
        <v>44</v>
      </c>
      <c r="E294" s="297" t="s">
        <v>1441</v>
      </c>
    </row>
    <row r="295" spans="1:5" x14ac:dyDescent="0.25">
      <c r="A295" s="327"/>
      <c r="B295" s="330"/>
      <c r="C295" s="331"/>
      <c r="D295" s="333"/>
      <c r="E295" s="298" t="s">
        <v>1442</v>
      </c>
    </row>
    <row r="296" spans="1:5" x14ac:dyDescent="0.25">
      <c r="A296" s="334" t="s">
        <v>1590</v>
      </c>
      <c r="B296" s="336" t="s">
        <v>1587</v>
      </c>
      <c r="C296" s="337"/>
      <c r="D296" s="340" t="s">
        <v>44</v>
      </c>
      <c r="E296" s="295" t="s">
        <v>1441</v>
      </c>
    </row>
    <row r="297" spans="1:5" x14ac:dyDescent="0.25">
      <c r="A297" s="335"/>
      <c r="B297" s="338"/>
      <c r="C297" s="339"/>
      <c r="D297" s="341"/>
      <c r="E297" s="296" t="s">
        <v>1442</v>
      </c>
    </row>
    <row r="298" spans="1:5" x14ac:dyDescent="0.25">
      <c r="A298" s="326" t="s">
        <v>1591</v>
      </c>
      <c r="B298" s="328" t="s">
        <v>1587</v>
      </c>
      <c r="C298" s="329"/>
      <c r="D298" s="332" t="s">
        <v>44</v>
      </c>
      <c r="E298" s="297" t="s">
        <v>1441</v>
      </c>
    </row>
    <row r="299" spans="1:5" x14ac:dyDescent="0.25">
      <c r="A299" s="327"/>
      <c r="B299" s="330"/>
      <c r="C299" s="331"/>
      <c r="D299" s="333"/>
      <c r="E299" s="298" t="s">
        <v>1442</v>
      </c>
    </row>
    <row r="300" spans="1:5" x14ac:dyDescent="0.25">
      <c r="A300" s="334" t="s">
        <v>1592</v>
      </c>
      <c r="B300" s="336" t="s">
        <v>1494</v>
      </c>
      <c r="C300" s="337"/>
      <c r="D300" s="340" t="s">
        <v>44</v>
      </c>
      <c r="E300" s="295" t="s">
        <v>1441</v>
      </c>
    </row>
    <row r="301" spans="1:5" x14ac:dyDescent="0.25">
      <c r="A301" s="335"/>
      <c r="B301" s="338"/>
      <c r="C301" s="339"/>
      <c r="D301" s="341"/>
      <c r="E301" s="296" t="s">
        <v>1442</v>
      </c>
    </row>
    <row r="302" spans="1:5" x14ac:dyDescent="0.25">
      <c r="A302" s="326" t="s">
        <v>1440</v>
      </c>
      <c r="B302" s="328"/>
      <c r="C302" s="329"/>
      <c r="D302" s="332" t="s">
        <v>44</v>
      </c>
      <c r="E302" s="297" t="s">
        <v>1441</v>
      </c>
    </row>
    <row r="303" spans="1:5" x14ac:dyDescent="0.25">
      <c r="A303" s="327"/>
      <c r="B303" s="330"/>
      <c r="C303" s="331"/>
      <c r="D303" s="333"/>
      <c r="E303" s="298" t="s">
        <v>1442</v>
      </c>
    </row>
    <row r="304" spans="1:5" x14ac:dyDescent="0.25">
      <c r="A304" s="334" t="s">
        <v>1466</v>
      </c>
      <c r="B304" s="336"/>
      <c r="C304" s="337"/>
      <c r="D304" s="340" t="s">
        <v>44</v>
      </c>
      <c r="E304" s="295" t="s">
        <v>1441</v>
      </c>
    </row>
    <row r="305" spans="1:5" x14ac:dyDescent="0.25">
      <c r="A305" s="335"/>
      <c r="B305" s="338"/>
      <c r="C305" s="339"/>
      <c r="D305" s="341"/>
      <c r="E305" s="296" t="s">
        <v>1442</v>
      </c>
    </row>
    <row r="306" spans="1:5" x14ac:dyDescent="0.25">
      <c r="A306" s="326" t="s">
        <v>1476</v>
      </c>
      <c r="B306" s="328"/>
      <c r="C306" s="329"/>
      <c r="D306" s="332" t="s">
        <v>44</v>
      </c>
      <c r="E306" s="297" t="s">
        <v>1441</v>
      </c>
    </row>
    <row r="307" spans="1:5" x14ac:dyDescent="0.25">
      <c r="A307" s="327"/>
      <c r="B307" s="330"/>
      <c r="C307" s="331"/>
      <c r="D307" s="333"/>
      <c r="E307" s="298" t="s">
        <v>1442</v>
      </c>
    </row>
    <row r="308" spans="1:5" x14ac:dyDescent="0.25">
      <c r="A308" s="334" t="s">
        <v>1494</v>
      </c>
      <c r="B308" s="336"/>
      <c r="C308" s="337"/>
      <c r="D308" s="340" t="s">
        <v>44</v>
      </c>
      <c r="E308" s="295" t="s">
        <v>1441</v>
      </c>
    </row>
    <row r="309" spans="1:5" x14ac:dyDescent="0.25">
      <c r="A309" s="335"/>
      <c r="B309" s="338"/>
      <c r="C309" s="339"/>
      <c r="D309" s="341"/>
      <c r="E309" s="296" t="s">
        <v>1442</v>
      </c>
    </row>
    <row r="310" spans="1:5" x14ac:dyDescent="0.25">
      <c r="A310" s="326" t="s">
        <v>1587</v>
      </c>
      <c r="B310" s="328"/>
      <c r="C310" s="329"/>
      <c r="D310" s="332" t="s">
        <v>44</v>
      </c>
      <c r="E310" s="297" t="s">
        <v>1441</v>
      </c>
    </row>
    <row r="311" spans="1:5" x14ac:dyDescent="0.25">
      <c r="A311" s="327"/>
      <c r="B311" s="330"/>
      <c r="C311" s="331"/>
      <c r="D311" s="333"/>
      <c r="E311" s="298" t="s">
        <v>1442</v>
      </c>
    </row>
    <row r="312" spans="1:5" x14ac:dyDescent="0.25">
      <c r="A312" s="334" t="s">
        <v>1517</v>
      </c>
      <c r="B312" s="336"/>
      <c r="C312" s="337"/>
      <c r="D312" s="340" t="s">
        <v>44</v>
      </c>
      <c r="E312" s="295" t="s">
        <v>1441</v>
      </c>
    </row>
    <row r="313" spans="1:5" x14ac:dyDescent="0.25">
      <c r="A313" s="335"/>
      <c r="B313" s="338"/>
      <c r="C313" s="339"/>
      <c r="D313" s="341"/>
      <c r="E313" s="296" t="s">
        <v>1442</v>
      </c>
    </row>
    <row r="314" spans="1:5" x14ac:dyDescent="0.25">
      <c r="A314" s="326" t="s">
        <v>1527</v>
      </c>
      <c r="B314" s="328"/>
      <c r="C314" s="329"/>
      <c r="D314" s="332" t="s">
        <v>44</v>
      </c>
      <c r="E314" s="297" t="s">
        <v>1441</v>
      </c>
    </row>
    <row r="315" spans="1:5" x14ac:dyDescent="0.25">
      <c r="A315" s="327"/>
      <c r="B315" s="330"/>
      <c r="C315" s="331"/>
      <c r="D315" s="333"/>
      <c r="E315" s="298" t="s">
        <v>1442</v>
      </c>
    </row>
    <row r="316" spans="1:5" x14ac:dyDescent="0.25">
      <c r="A316" s="334" t="s">
        <v>1548</v>
      </c>
      <c r="B316" s="336"/>
      <c r="C316" s="337"/>
      <c r="D316" s="340" t="s">
        <v>44</v>
      </c>
      <c r="E316" s="295" t="s">
        <v>1441</v>
      </c>
    </row>
    <row r="317" spans="1:5" x14ac:dyDescent="0.25">
      <c r="A317" s="335"/>
      <c r="B317" s="338"/>
      <c r="C317" s="339"/>
      <c r="D317" s="341"/>
      <c r="E317" s="296" t="s">
        <v>1442</v>
      </c>
    </row>
    <row r="318" spans="1:5" x14ac:dyDescent="0.25">
      <c r="A318" s="326" t="s">
        <v>1567</v>
      </c>
      <c r="B318" s="328"/>
      <c r="C318" s="329"/>
      <c r="D318" s="332" t="s">
        <v>44</v>
      </c>
      <c r="E318" s="297" t="s">
        <v>1441</v>
      </c>
    </row>
    <row r="319" spans="1:5" x14ac:dyDescent="0.25">
      <c r="A319" s="327"/>
      <c r="B319" s="330"/>
      <c r="C319" s="331"/>
      <c r="D319" s="333"/>
      <c r="E319" s="298" t="s">
        <v>1442</v>
      </c>
    </row>
    <row r="320" spans="1:5" x14ac:dyDescent="0.25">
      <c r="A320" s="334" t="s">
        <v>1577</v>
      </c>
      <c r="B320" s="336"/>
      <c r="C320" s="337"/>
      <c r="D320" s="340" t="s">
        <v>44</v>
      </c>
      <c r="E320" s="295" t="s">
        <v>1441</v>
      </c>
    </row>
    <row r="321" spans="1:5" x14ac:dyDescent="0.25">
      <c r="A321" s="335"/>
      <c r="B321" s="338"/>
      <c r="C321" s="339"/>
      <c r="D321" s="341"/>
      <c r="E321" s="296" t="s">
        <v>1442</v>
      </c>
    </row>
    <row r="322" spans="1:5" x14ac:dyDescent="0.25">
      <c r="A322" s="326" t="s">
        <v>1502</v>
      </c>
      <c r="B322" s="328"/>
      <c r="C322" s="329"/>
      <c r="D322" s="332" t="s">
        <v>44</v>
      </c>
      <c r="E322" s="297" t="s">
        <v>1441</v>
      </c>
    </row>
    <row r="323" spans="1:5" x14ac:dyDescent="0.25">
      <c r="A323" s="327"/>
      <c r="B323" s="330"/>
      <c r="C323" s="331"/>
      <c r="D323" s="333"/>
      <c r="E323" s="298" t="s">
        <v>1442</v>
      </c>
    </row>
    <row r="324" spans="1:5" x14ac:dyDescent="0.25">
      <c r="A324" s="334" t="s">
        <v>1593</v>
      </c>
      <c r="B324" s="336" t="s">
        <v>1502</v>
      </c>
      <c r="C324" s="337"/>
      <c r="D324" s="340" t="s">
        <v>44</v>
      </c>
      <c r="E324" s="295" t="s">
        <v>1441</v>
      </c>
    </row>
    <row r="325" spans="1:5" x14ac:dyDescent="0.25">
      <c r="A325" s="335"/>
      <c r="B325" s="338"/>
      <c r="C325" s="339"/>
      <c r="D325" s="341"/>
      <c r="E325" s="296" t="s">
        <v>1442</v>
      </c>
    </row>
    <row r="326" spans="1:5" x14ac:dyDescent="0.25">
      <c r="A326" s="326" t="s">
        <v>1594</v>
      </c>
      <c r="B326" s="328" t="s">
        <v>1440</v>
      </c>
      <c r="C326" s="329"/>
      <c r="D326" s="332" t="s">
        <v>44</v>
      </c>
      <c r="E326" s="297" t="s">
        <v>1441</v>
      </c>
    </row>
    <row r="327" spans="1:5" x14ac:dyDescent="0.25">
      <c r="A327" s="327"/>
      <c r="B327" s="330"/>
      <c r="C327" s="331"/>
      <c r="D327" s="333"/>
      <c r="E327" s="298" t="s">
        <v>1442</v>
      </c>
    </row>
    <row r="328" spans="1:5" x14ac:dyDescent="0.25">
      <c r="A328" s="334" t="s">
        <v>1595</v>
      </c>
      <c r="B328" s="336" t="s">
        <v>1494</v>
      </c>
      <c r="C328" s="337"/>
      <c r="D328" s="340" t="s">
        <v>44</v>
      </c>
      <c r="E328" s="295" t="s">
        <v>1441</v>
      </c>
    </row>
    <row r="329" spans="1:5" x14ac:dyDescent="0.25">
      <c r="A329" s="335"/>
      <c r="B329" s="338"/>
      <c r="C329" s="339"/>
      <c r="D329" s="341"/>
      <c r="E329" s="296" t="s">
        <v>1442</v>
      </c>
    </row>
    <row r="330" spans="1:5" x14ac:dyDescent="0.25">
      <c r="A330" s="326" t="s">
        <v>1596</v>
      </c>
      <c r="B330" s="328" t="s">
        <v>1527</v>
      </c>
      <c r="C330" s="329"/>
      <c r="D330" s="332" t="s">
        <v>44</v>
      </c>
      <c r="E330" s="297" t="s">
        <v>1441</v>
      </c>
    </row>
    <row r="331" spans="1:5" x14ac:dyDescent="0.25">
      <c r="A331" s="327"/>
      <c r="B331" s="330"/>
      <c r="C331" s="331"/>
      <c r="D331" s="333"/>
      <c r="E331" s="298" t="s">
        <v>1442</v>
      </c>
    </row>
    <row r="332" spans="1:5" x14ac:dyDescent="0.25">
      <c r="A332" s="334" t="s">
        <v>1597</v>
      </c>
      <c r="B332" s="336" t="s">
        <v>1527</v>
      </c>
      <c r="C332" s="337"/>
      <c r="D332" s="340" t="s">
        <v>44</v>
      </c>
      <c r="E332" s="295" t="s">
        <v>1441</v>
      </c>
    </row>
    <row r="333" spans="1:5" x14ac:dyDescent="0.25">
      <c r="A333" s="335"/>
      <c r="B333" s="338"/>
      <c r="C333" s="339"/>
      <c r="D333" s="341"/>
      <c r="E333" s="296" t="s">
        <v>1442</v>
      </c>
    </row>
    <row r="334" spans="1:5" x14ac:dyDescent="0.25">
      <c r="A334" s="326" t="s">
        <v>1598</v>
      </c>
      <c r="B334" s="328" t="s">
        <v>1542</v>
      </c>
      <c r="C334" s="329"/>
      <c r="D334" s="332" t="s">
        <v>44</v>
      </c>
      <c r="E334" s="297" t="s">
        <v>1441</v>
      </c>
    </row>
    <row r="335" spans="1:5" x14ac:dyDescent="0.25">
      <c r="A335" s="327"/>
      <c r="B335" s="330"/>
      <c r="C335" s="331"/>
      <c r="D335" s="333"/>
      <c r="E335" s="298" t="s">
        <v>1442</v>
      </c>
    </row>
    <row r="336" spans="1:5" x14ac:dyDescent="0.25">
      <c r="A336" s="334" t="s">
        <v>1599</v>
      </c>
      <c r="B336" s="336" t="s">
        <v>1440</v>
      </c>
      <c r="C336" s="337"/>
      <c r="D336" s="340" t="s">
        <v>44</v>
      </c>
      <c r="E336" s="295" t="s">
        <v>1441</v>
      </c>
    </row>
    <row r="337" spans="1:5" x14ac:dyDescent="0.25">
      <c r="A337" s="335"/>
      <c r="B337" s="338"/>
      <c r="C337" s="339"/>
      <c r="D337" s="341"/>
      <c r="E337" s="296" t="s">
        <v>1442</v>
      </c>
    </row>
    <row r="338" spans="1:5" x14ac:dyDescent="0.25">
      <c r="A338" s="326" t="s">
        <v>1600</v>
      </c>
      <c r="B338" s="328" t="s">
        <v>1517</v>
      </c>
      <c r="C338" s="329"/>
      <c r="D338" s="332" t="s">
        <v>44</v>
      </c>
      <c r="E338" s="297" t="s">
        <v>1441</v>
      </c>
    </row>
    <row r="339" spans="1:5" x14ac:dyDescent="0.25">
      <c r="A339" s="327"/>
      <c r="B339" s="330"/>
      <c r="C339" s="331"/>
      <c r="D339" s="333"/>
      <c r="E339" s="298" t="s">
        <v>1442</v>
      </c>
    </row>
    <row r="340" spans="1:5" x14ac:dyDescent="0.25">
      <c r="A340" s="334" t="s">
        <v>1601</v>
      </c>
      <c r="B340" s="336" t="s">
        <v>1577</v>
      </c>
      <c r="C340" s="337"/>
      <c r="D340" s="340" t="s">
        <v>44</v>
      </c>
      <c r="E340" s="295" t="s">
        <v>1441</v>
      </c>
    </row>
    <row r="341" spans="1:5" x14ac:dyDescent="0.25">
      <c r="A341" s="335"/>
      <c r="B341" s="338"/>
      <c r="C341" s="339"/>
      <c r="D341" s="341"/>
      <c r="E341" s="296" t="s">
        <v>1442</v>
      </c>
    </row>
    <row r="342" spans="1:5" x14ac:dyDescent="0.25">
      <c r="A342" s="326" t="s">
        <v>1602</v>
      </c>
      <c r="B342" s="328" t="s">
        <v>1527</v>
      </c>
      <c r="C342" s="329"/>
      <c r="D342" s="332" t="s">
        <v>44</v>
      </c>
      <c r="E342" s="297" t="s">
        <v>1441</v>
      </c>
    </row>
    <row r="343" spans="1:5" x14ac:dyDescent="0.25">
      <c r="A343" s="327"/>
      <c r="B343" s="330"/>
      <c r="C343" s="331"/>
      <c r="D343" s="333"/>
      <c r="E343" s="298" t="s">
        <v>1442</v>
      </c>
    </row>
    <row r="344" spans="1:5" x14ac:dyDescent="0.25">
      <c r="A344" s="334" t="s">
        <v>1542</v>
      </c>
      <c r="B344" s="336"/>
      <c r="C344" s="337"/>
      <c r="D344" s="340" t="s">
        <v>44</v>
      </c>
      <c r="E344" s="295" t="s">
        <v>1441</v>
      </c>
    </row>
    <row r="345" spans="1:5" x14ac:dyDescent="0.25">
      <c r="A345" s="335"/>
      <c r="B345" s="338"/>
      <c r="C345" s="339"/>
      <c r="D345" s="341"/>
      <c r="E345" s="296" t="s">
        <v>1442</v>
      </c>
    </row>
    <row r="346" spans="1:5" x14ac:dyDescent="0.25">
      <c r="A346" s="293" t="s">
        <v>1603</v>
      </c>
      <c r="B346" s="315"/>
      <c r="C346" s="316"/>
      <c r="D346" s="283" t="s">
        <v>45</v>
      </c>
      <c r="E346" s="294"/>
    </row>
    <row r="347" spans="1:5" x14ac:dyDescent="0.25">
      <c r="A347" s="291" t="s">
        <v>1604</v>
      </c>
      <c r="B347" s="317"/>
      <c r="C347" s="318"/>
      <c r="D347" s="282" t="s">
        <v>45</v>
      </c>
      <c r="E347" s="292"/>
    </row>
    <row r="348" spans="1:5" x14ac:dyDescent="0.25">
      <c r="A348" s="293" t="s">
        <v>1605</v>
      </c>
      <c r="B348" s="315"/>
      <c r="C348" s="316"/>
      <c r="D348" s="283" t="s">
        <v>45</v>
      </c>
      <c r="E348" s="294"/>
    </row>
    <row r="349" spans="1:5" x14ac:dyDescent="0.25">
      <c r="A349" s="291" t="s">
        <v>1606</v>
      </c>
      <c r="B349" s="317"/>
      <c r="C349" s="318"/>
      <c r="D349" s="282" t="s">
        <v>45</v>
      </c>
      <c r="E349" s="292"/>
    </row>
    <row r="350" spans="1:5" x14ac:dyDescent="0.25">
      <c r="A350" s="326" t="s">
        <v>1607</v>
      </c>
      <c r="B350" s="328"/>
      <c r="C350" s="329"/>
      <c r="D350" s="332" t="s">
        <v>45</v>
      </c>
      <c r="E350" s="297" t="s">
        <v>1441</v>
      </c>
    </row>
    <row r="351" spans="1:5" x14ac:dyDescent="0.25">
      <c r="A351" s="327"/>
      <c r="B351" s="330"/>
      <c r="C351" s="331"/>
      <c r="D351" s="333"/>
      <c r="E351" s="298" t="s">
        <v>1442</v>
      </c>
    </row>
    <row r="352" spans="1:5" x14ac:dyDescent="0.25">
      <c r="A352" s="291" t="s">
        <v>1608</v>
      </c>
      <c r="B352" s="317"/>
      <c r="C352" s="318"/>
      <c r="D352" s="282" t="s">
        <v>45</v>
      </c>
      <c r="E352" s="292"/>
    </row>
    <row r="353" spans="1:5" x14ac:dyDescent="0.25">
      <c r="A353" s="326" t="s">
        <v>1609</v>
      </c>
      <c r="B353" s="328"/>
      <c r="C353" s="329"/>
      <c r="D353" s="332" t="s">
        <v>45</v>
      </c>
      <c r="E353" s="297" t="s">
        <v>1441</v>
      </c>
    </row>
    <row r="354" spans="1:5" x14ac:dyDescent="0.25">
      <c r="A354" s="327"/>
      <c r="B354" s="330"/>
      <c r="C354" s="331"/>
      <c r="D354" s="333"/>
      <c r="E354" s="298" t="s">
        <v>1442</v>
      </c>
    </row>
    <row r="355" spans="1:5" x14ac:dyDescent="0.25">
      <c r="A355" s="334" t="s">
        <v>1610</v>
      </c>
      <c r="B355" s="336"/>
      <c r="C355" s="337"/>
      <c r="D355" s="340" t="s">
        <v>45</v>
      </c>
      <c r="E355" s="295" t="s">
        <v>1441</v>
      </c>
    </row>
    <row r="356" spans="1:5" x14ac:dyDescent="0.25">
      <c r="A356" s="335"/>
      <c r="B356" s="338"/>
      <c r="C356" s="339"/>
      <c r="D356" s="341"/>
      <c r="E356" s="296" t="s">
        <v>1442</v>
      </c>
    </row>
    <row r="357" spans="1:5" x14ac:dyDescent="0.25">
      <c r="A357" s="326" t="s">
        <v>1611</v>
      </c>
      <c r="B357" s="328" t="s">
        <v>1612</v>
      </c>
      <c r="C357" s="329"/>
      <c r="D357" s="332" t="s">
        <v>45</v>
      </c>
      <c r="E357" s="297" t="s">
        <v>1441</v>
      </c>
    </row>
    <row r="358" spans="1:5" x14ac:dyDescent="0.25">
      <c r="A358" s="327"/>
      <c r="B358" s="330"/>
      <c r="C358" s="331"/>
      <c r="D358" s="333"/>
      <c r="E358" s="298" t="s">
        <v>1442</v>
      </c>
    </row>
    <row r="359" spans="1:5" x14ac:dyDescent="0.25">
      <c r="A359" s="334" t="s">
        <v>1613</v>
      </c>
      <c r="B359" s="336" t="s">
        <v>1612</v>
      </c>
      <c r="C359" s="337"/>
      <c r="D359" s="340" t="s">
        <v>45</v>
      </c>
      <c r="E359" s="295" t="s">
        <v>1441</v>
      </c>
    </row>
    <row r="360" spans="1:5" x14ac:dyDescent="0.25">
      <c r="A360" s="335"/>
      <c r="B360" s="338"/>
      <c r="C360" s="339"/>
      <c r="D360" s="341"/>
      <c r="E360" s="296" t="s">
        <v>1442</v>
      </c>
    </row>
    <row r="361" spans="1:5" x14ac:dyDescent="0.25">
      <c r="A361" s="326" t="s">
        <v>1614</v>
      </c>
      <c r="B361" s="328" t="s">
        <v>1612</v>
      </c>
      <c r="C361" s="329"/>
      <c r="D361" s="332" t="s">
        <v>45</v>
      </c>
      <c r="E361" s="297" t="s">
        <v>1441</v>
      </c>
    </row>
    <row r="362" spans="1:5" x14ac:dyDescent="0.25">
      <c r="A362" s="327"/>
      <c r="B362" s="330"/>
      <c r="C362" s="331"/>
      <c r="D362" s="333"/>
      <c r="E362" s="298" t="s">
        <v>1442</v>
      </c>
    </row>
    <row r="363" spans="1:5" x14ac:dyDescent="0.25">
      <c r="A363" s="334" t="s">
        <v>1615</v>
      </c>
      <c r="B363" s="336" t="s">
        <v>1612</v>
      </c>
      <c r="C363" s="337"/>
      <c r="D363" s="340" t="s">
        <v>45</v>
      </c>
      <c r="E363" s="295" t="s">
        <v>1441</v>
      </c>
    </row>
    <row r="364" spans="1:5" x14ac:dyDescent="0.25">
      <c r="A364" s="335"/>
      <c r="B364" s="338"/>
      <c r="C364" s="339"/>
      <c r="D364" s="341"/>
      <c r="E364" s="296" t="s">
        <v>1442</v>
      </c>
    </row>
    <row r="365" spans="1:5" x14ac:dyDescent="0.25">
      <c r="A365" s="326" t="s">
        <v>1616</v>
      </c>
      <c r="B365" s="328" t="s">
        <v>1612</v>
      </c>
      <c r="C365" s="329"/>
      <c r="D365" s="332" t="s">
        <v>45</v>
      </c>
      <c r="E365" s="297" t="s">
        <v>1441</v>
      </c>
    </row>
    <row r="366" spans="1:5" x14ac:dyDescent="0.25">
      <c r="A366" s="327"/>
      <c r="B366" s="330"/>
      <c r="C366" s="331"/>
      <c r="D366" s="333"/>
      <c r="E366" s="298" t="s">
        <v>1442</v>
      </c>
    </row>
    <row r="367" spans="1:5" x14ac:dyDescent="0.25">
      <c r="A367" s="334" t="s">
        <v>1617</v>
      </c>
      <c r="B367" s="336" t="s">
        <v>1612</v>
      </c>
      <c r="C367" s="337"/>
      <c r="D367" s="340" t="s">
        <v>45</v>
      </c>
      <c r="E367" s="295" t="s">
        <v>1441</v>
      </c>
    </row>
    <row r="368" spans="1:5" x14ac:dyDescent="0.25">
      <c r="A368" s="335"/>
      <c r="B368" s="338"/>
      <c r="C368" s="339"/>
      <c r="D368" s="341"/>
      <c r="E368" s="296" t="s">
        <v>1442</v>
      </c>
    </row>
    <row r="369" spans="1:5" x14ac:dyDescent="0.25">
      <c r="A369" s="326" t="s">
        <v>1618</v>
      </c>
      <c r="B369" s="328" t="s">
        <v>1612</v>
      </c>
      <c r="C369" s="329"/>
      <c r="D369" s="332" t="s">
        <v>45</v>
      </c>
      <c r="E369" s="297" t="s">
        <v>1441</v>
      </c>
    </row>
    <row r="370" spans="1:5" x14ac:dyDescent="0.25">
      <c r="A370" s="327"/>
      <c r="B370" s="330"/>
      <c r="C370" s="331"/>
      <c r="D370" s="333"/>
      <c r="E370" s="298" t="s">
        <v>1442</v>
      </c>
    </row>
    <row r="371" spans="1:5" x14ac:dyDescent="0.25">
      <c r="A371" s="334" t="s">
        <v>1619</v>
      </c>
      <c r="B371" s="336" t="s">
        <v>1612</v>
      </c>
      <c r="C371" s="337"/>
      <c r="D371" s="340" t="s">
        <v>45</v>
      </c>
      <c r="E371" s="295" t="s">
        <v>1441</v>
      </c>
    </row>
    <row r="372" spans="1:5" x14ac:dyDescent="0.25">
      <c r="A372" s="335"/>
      <c r="B372" s="338"/>
      <c r="C372" s="339"/>
      <c r="D372" s="341"/>
      <c r="E372" s="296" t="s">
        <v>1442</v>
      </c>
    </row>
    <row r="373" spans="1:5" x14ac:dyDescent="0.25">
      <c r="A373" s="326" t="s">
        <v>1620</v>
      </c>
      <c r="B373" s="328" t="s">
        <v>1612</v>
      </c>
      <c r="C373" s="329"/>
      <c r="D373" s="332" t="s">
        <v>45</v>
      </c>
      <c r="E373" s="297" t="s">
        <v>1441</v>
      </c>
    </row>
    <row r="374" spans="1:5" x14ac:dyDescent="0.25">
      <c r="A374" s="327"/>
      <c r="B374" s="330"/>
      <c r="C374" s="331"/>
      <c r="D374" s="333"/>
      <c r="E374" s="298" t="s">
        <v>1442</v>
      </c>
    </row>
    <row r="375" spans="1:5" x14ac:dyDescent="0.25">
      <c r="A375" s="334" t="s">
        <v>1621</v>
      </c>
      <c r="B375" s="336" t="s">
        <v>1612</v>
      </c>
      <c r="C375" s="337"/>
      <c r="D375" s="340" t="s">
        <v>45</v>
      </c>
      <c r="E375" s="295" t="s">
        <v>1441</v>
      </c>
    </row>
    <row r="376" spans="1:5" x14ac:dyDescent="0.25">
      <c r="A376" s="335"/>
      <c r="B376" s="338"/>
      <c r="C376" s="339"/>
      <c r="D376" s="341"/>
      <c r="E376" s="296" t="s">
        <v>1442</v>
      </c>
    </row>
    <row r="377" spans="1:5" x14ac:dyDescent="0.25">
      <c r="A377" s="326" t="s">
        <v>1622</v>
      </c>
      <c r="B377" s="328" t="s">
        <v>1612</v>
      </c>
      <c r="C377" s="329"/>
      <c r="D377" s="332" t="s">
        <v>45</v>
      </c>
      <c r="E377" s="297" t="s">
        <v>1441</v>
      </c>
    </row>
    <row r="378" spans="1:5" x14ac:dyDescent="0.25">
      <c r="A378" s="327"/>
      <c r="B378" s="330"/>
      <c r="C378" s="331"/>
      <c r="D378" s="333"/>
      <c r="E378" s="298" t="s">
        <v>1442</v>
      </c>
    </row>
    <row r="379" spans="1:5" x14ac:dyDescent="0.25">
      <c r="A379" s="334" t="s">
        <v>1623</v>
      </c>
      <c r="B379" s="336" t="s">
        <v>1612</v>
      </c>
      <c r="C379" s="337"/>
      <c r="D379" s="340" t="s">
        <v>45</v>
      </c>
      <c r="E379" s="295" t="s">
        <v>1441</v>
      </c>
    </row>
    <row r="380" spans="1:5" x14ac:dyDescent="0.25">
      <c r="A380" s="335"/>
      <c r="B380" s="338"/>
      <c r="C380" s="339"/>
      <c r="D380" s="341"/>
      <c r="E380" s="296" t="s">
        <v>1442</v>
      </c>
    </row>
    <row r="381" spans="1:5" x14ac:dyDescent="0.25">
      <c r="A381" s="326" t="s">
        <v>1624</v>
      </c>
      <c r="B381" s="328" t="s">
        <v>1612</v>
      </c>
      <c r="C381" s="329"/>
      <c r="D381" s="332" t="s">
        <v>45</v>
      </c>
      <c r="E381" s="297" t="s">
        <v>1441</v>
      </c>
    </row>
    <row r="382" spans="1:5" x14ac:dyDescent="0.25">
      <c r="A382" s="327"/>
      <c r="B382" s="330"/>
      <c r="C382" s="331"/>
      <c r="D382" s="333"/>
      <c r="E382" s="298" t="s">
        <v>1442</v>
      </c>
    </row>
    <row r="383" spans="1:5" x14ac:dyDescent="0.25">
      <c r="A383" s="334" t="s">
        <v>1625</v>
      </c>
      <c r="B383" s="336" t="s">
        <v>1626</v>
      </c>
      <c r="C383" s="337"/>
      <c r="D383" s="340" t="s">
        <v>45</v>
      </c>
      <c r="E383" s="295" t="s">
        <v>1441</v>
      </c>
    </row>
    <row r="384" spans="1:5" x14ac:dyDescent="0.25">
      <c r="A384" s="335"/>
      <c r="B384" s="338"/>
      <c r="C384" s="339"/>
      <c r="D384" s="341"/>
      <c r="E384" s="296" t="s">
        <v>1442</v>
      </c>
    </row>
    <row r="385" spans="1:5" x14ac:dyDescent="0.25">
      <c r="A385" s="326" t="s">
        <v>1627</v>
      </c>
      <c r="B385" s="328" t="s">
        <v>1626</v>
      </c>
      <c r="C385" s="329"/>
      <c r="D385" s="332" t="s">
        <v>45</v>
      </c>
      <c r="E385" s="297" t="s">
        <v>1441</v>
      </c>
    </row>
    <row r="386" spans="1:5" x14ac:dyDescent="0.25">
      <c r="A386" s="327"/>
      <c r="B386" s="330"/>
      <c r="C386" s="331"/>
      <c r="D386" s="333"/>
      <c r="E386" s="298" t="s">
        <v>1442</v>
      </c>
    </row>
    <row r="387" spans="1:5" x14ac:dyDescent="0.25">
      <c r="A387" s="334" t="s">
        <v>1628</v>
      </c>
      <c r="B387" s="336" t="s">
        <v>1626</v>
      </c>
      <c r="C387" s="337"/>
      <c r="D387" s="340" t="s">
        <v>45</v>
      </c>
      <c r="E387" s="295" t="s">
        <v>1441</v>
      </c>
    </row>
    <row r="388" spans="1:5" x14ac:dyDescent="0.25">
      <c r="A388" s="335"/>
      <c r="B388" s="338"/>
      <c r="C388" s="339"/>
      <c r="D388" s="341"/>
      <c r="E388" s="296" t="s">
        <v>1442</v>
      </c>
    </row>
    <row r="389" spans="1:5" x14ac:dyDescent="0.25">
      <c r="A389" s="326" t="s">
        <v>1629</v>
      </c>
      <c r="B389" s="328" t="s">
        <v>1626</v>
      </c>
      <c r="C389" s="329"/>
      <c r="D389" s="332" t="s">
        <v>45</v>
      </c>
      <c r="E389" s="297" t="s">
        <v>1441</v>
      </c>
    </row>
    <row r="390" spans="1:5" x14ac:dyDescent="0.25">
      <c r="A390" s="327"/>
      <c r="B390" s="330"/>
      <c r="C390" s="331"/>
      <c r="D390" s="333"/>
      <c r="E390" s="298" t="s">
        <v>1442</v>
      </c>
    </row>
    <row r="391" spans="1:5" x14ac:dyDescent="0.25">
      <c r="A391" s="334" t="s">
        <v>1630</v>
      </c>
      <c r="B391" s="336" t="s">
        <v>1626</v>
      </c>
      <c r="C391" s="337"/>
      <c r="D391" s="340" t="s">
        <v>45</v>
      </c>
      <c r="E391" s="295" t="s">
        <v>1441</v>
      </c>
    </row>
    <row r="392" spans="1:5" x14ac:dyDescent="0.25">
      <c r="A392" s="335"/>
      <c r="B392" s="338"/>
      <c r="C392" s="339"/>
      <c r="D392" s="341"/>
      <c r="E392" s="296" t="s">
        <v>1442</v>
      </c>
    </row>
    <row r="393" spans="1:5" x14ac:dyDescent="0.25">
      <c r="A393" s="326" t="s">
        <v>1631</v>
      </c>
      <c r="B393" s="328" t="s">
        <v>1632</v>
      </c>
      <c r="C393" s="329"/>
      <c r="D393" s="332" t="s">
        <v>45</v>
      </c>
      <c r="E393" s="297" t="s">
        <v>1441</v>
      </c>
    </row>
    <row r="394" spans="1:5" x14ac:dyDescent="0.25">
      <c r="A394" s="327"/>
      <c r="B394" s="330"/>
      <c r="C394" s="331"/>
      <c r="D394" s="333"/>
      <c r="E394" s="298" t="s">
        <v>1442</v>
      </c>
    </row>
    <row r="395" spans="1:5" x14ac:dyDescent="0.25">
      <c r="A395" s="334" t="s">
        <v>1633</v>
      </c>
      <c r="B395" s="336" t="s">
        <v>1634</v>
      </c>
      <c r="C395" s="337"/>
      <c r="D395" s="340" t="s">
        <v>45</v>
      </c>
      <c r="E395" s="295" t="s">
        <v>1441</v>
      </c>
    </row>
    <row r="396" spans="1:5" x14ac:dyDescent="0.25">
      <c r="A396" s="335"/>
      <c r="B396" s="338"/>
      <c r="C396" s="339"/>
      <c r="D396" s="341"/>
      <c r="E396" s="296" t="s">
        <v>1442</v>
      </c>
    </row>
    <row r="397" spans="1:5" x14ac:dyDescent="0.25">
      <c r="A397" s="326" t="s">
        <v>1635</v>
      </c>
      <c r="B397" s="328" t="s">
        <v>1632</v>
      </c>
      <c r="C397" s="329"/>
      <c r="D397" s="332" t="s">
        <v>45</v>
      </c>
      <c r="E397" s="297" t="s">
        <v>1441</v>
      </c>
    </row>
    <row r="398" spans="1:5" x14ac:dyDescent="0.25">
      <c r="A398" s="327"/>
      <c r="B398" s="330"/>
      <c r="C398" s="331"/>
      <c r="D398" s="333"/>
      <c r="E398" s="298" t="s">
        <v>1442</v>
      </c>
    </row>
    <row r="399" spans="1:5" x14ac:dyDescent="0.25">
      <c r="A399" s="334" t="s">
        <v>1636</v>
      </c>
      <c r="B399" s="336" t="s">
        <v>1632</v>
      </c>
      <c r="C399" s="337"/>
      <c r="D399" s="340" t="s">
        <v>45</v>
      </c>
      <c r="E399" s="295" t="s">
        <v>1441</v>
      </c>
    </row>
    <row r="400" spans="1:5" x14ac:dyDescent="0.25">
      <c r="A400" s="335"/>
      <c r="B400" s="338"/>
      <c r="C400" s="339"/>
      <c r="D400" s="341"/>
      <c r="E400" s="296" t="s">
        <v>1442</v>
      </c>
    </row>
    <row r="401" spans="1:5" x14ac:dyDescent="0.25">
      <c r="A401" s="326" t="s">
        <v>1637</v>
      </c>
      <c r="B401" s="328" t="s">
        <v>1632</v>
      </c>
      <c r="C401" s="329"/>
      <c r="D401" s="332" t="s">
        <v>45</v>
      </c>
      <c r="E401" s="297" t="s">
        <v>1441</v>
      </c>
    </row>
    <row r="402" spans="1:5" x14ac:dyDescent="0.25">
      <c r="A402" s="327"/>
      <c r="B402" s="330"/>
      <c r="C402" s="331"/>
      <c r="D402" s="333"/>
      <c r="E402" s="298" t="s">
        <v>1442</v>
      </c>
    </row>
    <row r="403" spans="1:5" x14ac:dyDescent="0.25">
      <c r="A403" s="334" t="s">
        <v>1638</v>
      </c>
      <c r="B403" s="336" t="s">
        <v>1632</v>
      </c>
      <c r="C403" s="337"/>
      <c r="D403" s="340" t="s">
        <v>45</v>
      </c>
      <c r="E403" s="295" t="s">
        <v>1441</v>
      </c>
    </row>
    <row r="404" spans="1:5" x14ac:dyDescent="0.25">
      <c r="A404" s="335"/>
      <c r="B404" s="338"/>
      <c r="C404" s="339"/>
      <c r="D404" s="341"/>
      <c r="E404" s="296" t="s">
        <v>1442</v>
      </c>
    </row>
    <row r="405" spans="1:5" x14ac:dyDescent="0.25">
      <c r="A405" s="326" t="s">
        <v>1639</v>
      </c>
      <c r="B405" s="328" t="s">
        <v>1632</v>
      </c>
      <c r="C405" s="329"/>
      <c r="D405" s="332" t="s">
        <v>45</v>
      </c>
      <c r="E405" s="297" t="s">
        <v>1441</v>
      </c>
    </row>
    <row r="406" spans="1:5" x14ac:dyDescent="0.25">
      <c r="A406" s="327"/>
      <c r="B406" s="330"/>
      <c r="C406" s="331"/>
      <c r="D406" s="333"/>
      <c r="E406" s="298" t="s">
        <v>1442</v>
      </c>
    </row>
    <row r="407" spans="1:5" x14ac:dyDescent="0.25">
      <c r="A407" s="334" t="s">
        <v>1640</v>
      </c>
      <c r="B407" s="336" t="s">
        <v>1632</v>
      </c>
      <c r="C407" s="337"/>
      <c r="D407" s="340" t="s">
        <v>45</v>
      </c>
      <c r="E407" s="295" t="s">
        <v>1441</v>
      </c>
    </row>
    <row r="408" spans="1:5" x14ac:dyDescent="0.25">
      <c r="A408" s="335"/>
      <c r="B408" s="338"/>
      <c r="C408" s="339"/>
      <c r="D408" s="341"/>
      <c r="E408" s="296" t="s">
        <v>1442</v>
      </c>
    </row>
    <row r="409" spans="1:5" x14ac:dyDescent="0.25">
      <c r="A409" s="326" t="s">
        <v>1641</v>
      </c>
      <c r="B409" s="328" t="s">
        <v>1612</v>
      </c>
      <c r="C409" s="329"/>
      <c r="D409" s="332" t="s">
        <v>45</v>
      </c>
      <c r="E409" s="297" t="s">
        <v>1441</v>
      </c>
    </row>
    <row r="410" spans="1:5" x14ac:dyDescent="0.25">
      <c r="A410" s="327"/>
      <c r="B410" s="330"/>
      <c r="C410" s="331"/>
      <c r="D410" s="333"/>
      <c r="E410" s="298" t="s">
        <v>1442</v>
      </c>
    </row>
    <row r="411" spans="1:5" x14ac:dyDescent="0.25">
      <c r="A411" s="334" t="s">
        <v>1642</v>
      </c>
      <c r="B411" s="336" t="s">
        <v>1632</v>
      </c>
      <c r="C411" s="337"/>
      <c r="D411" s="340" t="s">
        <v>45</v>
      </c>
      <c r="E411" s="295" t="s">
        <v>1441</v>
      </c>
    </row>
    <row r="412" spans="1:5" x14ac:dyDescent="0.25">
      <c r="A412" s="335"/>
      <c r="B412" s="338"/>
      <c r="C412" s="339"/>
      <c r="D412" s="341"/>
      <c r="E412" s="296" t="s">
        <v>1442</v>
      </c>
    </row>
    <row r="413" spans="1:5" x14ac:dyDescent="0.25">
      <c r="A413" s="326" t="s">
        <v>1643</v>
      </c>
      <c r="B413" s="328" t="s">
        <v>1644</v>
      </c>
      <c r="C413" s="329"/>
      <c r="D413" s="332" t="s">
        <v>45</v>
      </c>
      <c r="E413" s="297" t="s">
        <v>1441</v>
      </c>
    </row>
    <row r="414" spans="1:5" x14ac:dyDescent="0.25">
      <c r="A414" s="327"/>
      <c r="B414" s="330"/>
      <c r="C414" s="331"/>
      <c r="D414" s="333"/>
      <c r="E414" s="298" t="s">
        <v>1442</v>
      </c>
    </row>
    <row r="415" spans="1:5" x14ac:dyDescent="0.25">
      <c r="A415" s="334" t="s">
        <v>1645</v>
      </c>
      <c r="B415" s="336" t="s">
        <v>1644</v>
      </c>
      <c r="C415" s="337"/>
      <c r="D415" s="340" t="s">
        <v>45</v>
      </c>
      <c r="E415" s="295" t="s">
        <v>1441</v>
      </c>
    </row>
    <row r="416" spans="1:5" x14ac:dyDescent="0.25">
      <c r="A416" s="335"/>
      <c r="B416" s="338"/>
      <c r="C416" s="339"/>
      <c r="D416" s="341"/>
      <c r="E416" s="296" t="s">
        <v>1442</v>
      </c>
    </row>
    <row r="417" spans="1:5" x14ac:dyDescent="0.25">
      <c r="A417" s="326" t="s">
        <v>1646</v>
      </c>
      <c r="B417" s="328" t="s">
        <v>1644</v>
      </c>
      <c r="C417" s="329"/>
      <c r="D417" s="332" t="s">
        <v>45</v>
      </c>
      <c r="E417" s="297" t="s">
        <v>1441</v>
      </c>
    </row>
    <row r="418" spans="1:5" x14ac:dyDescent="0.25">
      <c r="A418" s="327"/>
      <c r="B418" s="330"/>
      <c r="C418" s="331"/>
      <c r="D418" s="333"/>
      <c r="E418" s="298" t="s">
        <v>1442</v>
      </c>
    </row>
    <row r="419" spans="1:5" x14ac:dyDescent="0.25">
      <c r="A419" s="334" t="s">
        <v>1647</v>
      </c>
      <c r="B419" s="336" t="s">
        <v>1644</v>
      </c>
      <c r="C419" s="337"/>
      <c r="D419" s="340" t="s">
        <v>45</v>
      </c>
      <c r="E419" s="295" t="s">
        <v>1441</v>
      </c>
    </row>
    <row r="420" spans="1:5" x14ac:dyDescent="0.25">
      <c r="A420" s="335"/>
      <c r="B420" s="338"/>
      <c r="C420" s="339"/>
      <c r="D420" s="341"/>
      <c r="E420" s="296" t="s">
        <v>1442</v>
      </c>
    </row>
    <row r="421" spans="1:5" x14ac:dyDescent="0.25">
      <c r="A421" s="326" t="s">
        <v>1648</v>
      </c>
      <c r="B421" s="328" t="s">
        <v>1644</v>
      </c>
      <c r="C421" s="329"/>
      <c r="D421" s="332" t="s">
        <v>45</v>
      </c>
      <c r="E421" s="297" t="s">
        <v>1441</v>
      </c>
    </row>
    <row r="422" spans="1:5" x14ac:dyDescent="0.25">
      <c r="A422" s="327"/>
      <c r="B422" s="330"/>
      <c r="C422" s="331"/>
      <c r="D422" s="333"/>
      <c r="E422" s="298" t="s">
        <v>1442</v>
      </c>
    </row>
    <row r="423" spans="1:5" x14ac:dyDescent="0.25">
      <c r="A423" s="334" t="s">
        <v>1649</v>
      </c>
      <c r="B423" s="336" t="s">
        <v>1644</v>
      </c>
      <c r="C423" s="337"/>
      <c r="D423" s="340" t="s">
        <v>45</v>
      </c>
      <c r="E423" s="295" t="s">
        <v>1441</v>
      </c>
    </row>
    <row r="424" spans="1:5" x14ac:dyDescent="0.25">
      <c r="A424" s="335"/>
      <c r="B424" s="338"/>
      <c r="C424" s="339"/>
      <c r="D424" s="341"/>
      <c r="E424" s="296" t="s">
        <v>1442</v>
      </c>
    </row>
    <row r="425" spans="1:5" x14ac:dyDescent="0.25">
      <c r="A425" s="326" t="s">
        <v>1650</v>
      </c>
      <c r="B425" s="328" t="s">
        <v>1644</v>
      </c>
      <c r="C425" s="329"/>
      <c r="D425" s="332" t="s">
        <v>45</v>
      </c>
      <c r="E425" s="297" t="s">
        <v>1441</v>
      </c>
    </row>
    <row r="426" spans="1:5" x14ac:dyDescent="0.25">
      <c r="A426" s="327"/>
      <c r="B426" s="330"/>
      <c r="C426" s="331"/>
      <c r="D426" s="333"/>
      <c r="E426" s="298" t="s">
        <v>1442</v>
      </c>
    </row>
    <row r="427" spans="1:5" x14ac:dyDescent="0.25">
      <c r="A427" s="334" t="s">
        <v>1651</v>
      </c>
      <c r="B427" s="336" t="s">
        <v>1644</v>
      </c>
      <c r="C427" s="337"/>
      <c r="D427" s="340" t="s">
        <v>45</v>
      </c>
      <c r="E427" s="295" t="s">
        <v>1441</v>
      </c>
    </row>
    <row r="428" spans="1:5" x14ac:dyDescent="0.25">
      <c r="A428" s="335"/>
      <c r="B428" s="338"/>
      <c r="C428" s="339"/>
      <c r="D428" s="341"/>
      <c r="E428" s="296" t="s">
        <v>1442</v>
      </c>
    </row>
    <row r="429" spans="1:5" x14ac:dyDescent="0.25">
      <c r="A429" s="326" t="s">
        <v>1652</v>
      </c>
      <c r="B429" s="328" t="s">
        <v>1626</v>
      </c>
      <c r="C429" s="329"/>
      <c r="D429" s="332" t="s">
        <v>45</v>
      </c>
      <c r="E429" s="297" t="s">
        <v>1441</v>
      </c>
    </row>
    <row r="430" spans="1:5" x14ac:dyDescent="0.25">
      <c r="A430" s="327"/>
      <c r="B430" s="330"/>
      <c r="C430" s="331"/>
      <c r="D430" s="333"/>
      <c r="E430" s="298" t="s">
        <v>1442</v>
      </c>
    </row>
    <row r="431" spans="1:5" x14ac:dyDescent="0.25">
      <c r="A431" s="334" t="s">
        <v>1653</v>
      </c>
      <c r="B431" s="336" t="s">
        <v>1644</v>
      </c>
      <c r="C431" s="337"/>
      <c r="D431" s="340" t="s">
        <v>45</v>
      </c>
      <c r="E431" s="295" t="s">
        <v>1441</v>
      </c>
    </row>
    <row r="432" spans="1:5" x14ac:dyDescent="0.25">
      <c r="A432" s="335"/>
      <c r="B432" s="338"/>
      <c r="C432" s="339"/>
      <c r="D432" s="341"/>
      <c r="E432" s="296" t="s">
        <v>1442</v>
      </c>
    </row>
    <row r="433" spans="1:5" x14ac:dyDescent="0.25">
      <c r="A433" s="326" t="s">
        <v>1654</v>
      </c>
      <c r="B433" s="328" t="s">
        <v>1644</v>
      </c>
      <c r="C433" s="329"/>
      <c r="D433" s="332" t="s">
        <v>45</v>
      </c>
      <c r="E433" s="297" t="s">
        <v>1441</v>
      </c>
    </row>
    <row r="434" spans="1:5" x14ac:dyDescent="0.25">
      <c r="A434" s="327"/>
      <c r="B434" s="330"/>
      <c r="C434" s="331"/>
      <c r="D434" s="333"/>
      <c r="E434" s="298" t="s">
        <v>1442</v>
      </c>
    </row>
    <row r="435" spans="1:5" x14ac:dyDescent="0.25">
      <c r="A435" s="334" t="s">
        <v>1655</v>
      </c>
      <c r="B435" s="336" t="s">
        <v>1634</v>
      </c>
      <c r="C435" s="337"/>
      <c r="D435" s="340" t="s">
        <v>45</v>
      </c>
      <c r="E435" s="295" t="s">
        <v>1441</v>
      </c>
    </row>
    <row r="436" spans="1:5" x14ac:dyDescent="0.25">
      <c r="A436" s="335"/>
      <c r="B436" s="338"/>
      <c r="C436" s="339"/>
      <c r="D436" s="341"/>
      <c r="E436" s="296" t="s">
        <v>1442</v>
      </c>
    </row>
    <row r="437" spans="1:5" x14ac:dyDescent="0.25">
      <c r="A437" s="326" t="s">
        <v>1656</v>
      </c>
      <c r="B437" s="328" t="s">
        <v>1634</v>
      </c>
      <c r="C437" s="329"/>
      <c r="D437" s="332" t="s">
        <v>45</v>
      </c>
      <c r="E437" s="297" t="s">
        <v>1441</v>
      </c>
    </row>
    <row r="438" spans="1:5" x14ac:dyDescent="0.25">
      <c r="A438" s="327"/>
      <c r="B438" s="330"/>
      <c r="C438" s="331"/>
      <c r="D438" s="333"/>
      <c r="E438" s="298" t="s">
        <v>1442</v>
      </c>
    </row>
    <row r="439" spans="1:5" x14ac:dyDescent="0.25">
      <c r="A439" s="334" t="s">
        <v>1657</v>
      </c>
      <c r="B439" s="336" t="s">
        <v>1634</v>
      </c>
      <c r="C439" s="337"/>
      <c r="D439" s="340" t="s">
        <v>45</v>
      </c>
      <c r="E439" s="295" t="s">
        <v>1441</v>
      </c>
    </row>
    <row r="440" spans="1:5" x14ac:dyDescent="0.25">
      <c r="A440" s="335"/>
      <c r="B440" s="338"/>
      <c r="C440" s="339"/>
      <c r="D440" s="341"/>
      <c r="E440" s="296" t="s">
        <v>1442</v>
      </c>
    </row>
    <row r="441" spans="1:5" x14ac:dyDescent="0.25">
      <c r="A441" s="326" t="s">
        <v>1658</v>
      </c>
      <c r="B441" s="328" t="s">
        <v>1634</v>
      </c>
      <c r="C441" s="329"/>
      <c r="D441" s="332" t="s">
        <v>45</v>
      </c>
      <c r="E441" s="297" t="s">
        <v>1441</v>
      </c>
    </row>
    <row r="442" spans="1:5" x14ac:dyDescent="0.25">
      <c r="A442" s="327"/>
      <c r="B442" s="330"/>
      <c r="C442" s="331"/>
      <c r="D442" s="333"/>
      <c r="E442" s="298" t="s">
        <v>1442</v>
      </c>
    </row>
    <row r="443" spans="1:5" x14ac:dyDescent="0.25">
      <c r="A443" s="334" t="s">
        <v>1659</v>
      </c>
      <c r="B443" s="336" t="s">
        <v>1634</v>
      </c>
      <c r="C443" s="337"/>
      <c r="D443" s="340" t="s">
        <v>45</v>
      </c>
      <c r="E443" s="295" t="s">
        <v>1441</v>
      </c>
    </row>
    <row r="444" spans="1:5" x14ac:dyDescent="0.25">
      <c r="A444" s="335"/>
      <c r="B444" s="338"/>
      <c r="C444" s="339"/>
      <c r="D444" s="341"/>
      <c r="E444" s="296" t="s">
        <v>1442</v>
      </c>
    </row>
    <row r="445" spans="1:5" x14ac:dyDescent="0.25">
      <c r="A445" s="326" t="s">
        <v>1660</v>
      </c>
      <c r="B445" s="328" t="s">
        <v>1661</v>
      </c>
      <c r="C445" s="329"/>
      <c r="D445" s="332" t="s">
        <v>45</v>
      </c>
      <c r="E445" s="297" t="s">
        <v>1441</v>
      </c>
    </row>
    <row r="446" spans="1:5" x14ac:dyDescent="0.25">
      <c r="A446" s="327"/>
      <c r="B446" s="330"/>
      <c r="C446" s="331"/>
      <c r="D446" s="333"/>
      <c r="E446" s="298" t="s">
        <v>1442</v>
      </c>
    </row>
    <row r="447" spans="1:5" x14ac:dyDescent="0.25">
      <c r="A447" s="334" t="s">
        <v>1662</v>
      </c>
      <c r="B447" s="336" t="s">
        <v>1661</v>
      </c>
      <c r="C447" s="337"/>
      <c r="D447" s="340" t="s">
        <v>45</v>
      </c>
      <c r="E447" s="295" t="s">
        <v>1441</v>
      </c>
    </row>
    <row r="448" spans="1:5" x14ac:dyDescent="0.25">
      <c r="A448" s="335"/>
      <c r="B448" s="338"/>
      <c r="C448" s="339"/>
      <c r="D448" s="341"/>
      <c r="E448" s="296" t="s">
        <v>1442</v>
      </c>
    </row>
    <row r="449" spans="1:5" x14ac:dyDescent="0.25">
      <c r="A449" s="326" t="s">
        <v>1663</v>
      </c>
      <c r="B449" s="328" t="s">
        <v>1661</v>
      </c>
      <c r="C449" s="329"/>
      <c r="D449" s="332" t="s">
        <v>45</v>
      </c>
      <c r="E449" s="297" t="s">
        <v>1441</v>
      </c>
    </row>
    <row r="450" spans="1:5" x14ac:dyDescent="0.25">
      <c r="A450" s="327"/>
      <c r="B450" s="330"/>
      <c r="C450" s="331"/>
      <c r="D450" s="333"/>
      <c r="E450" s="298" t="s">
        <v>1442</v>
      </c>
    </row>
    <row r="451" spans="1:5" x14ac:dyDescent="0.25">
      <c r="A451" s="334" t="s">
        <v>1664</v>
      </c>
      <c r="B451" s="336" t="s">
        <v>1661</v>
      </c>
      <c r="C451" s="337"/>
      <c r="D451" s="340" t="s">
        <v>45</v>
      </c>
      <c r="E451" s="295" t="s">
        <v>1441</v>
      </c>
    </row>
    <row r="452" spans="1:5" x14ac:dyDescent="0.25">
      <c r="A452" s="335"/>
      <c r="B452" s="338"/>
      <c r="C452" s="339"/>
      <c r="D452" s="341"/>
      <c r="E452" s="296" t="s">
        <v>1442</v>
      </c>
    </row>
    <row r="453" spans="1:5" x14ac:dyDescent="0.25">
      <c r="A453" s="326" t="s">
        <v>1665</v>
      </c>
      <c r="B453" s="328" t="s">
        <v>1666</v>
      </c>
      <c r="C453" s="329"/>
      <c r="D453" s="332" t="s">
        <v>45</v>
      </c>
      <c r="E453" s="297" t="s">
        <v>1441</v>
      </c>
    </row>
    <row r="454" spans="1:5" x14ac:dyDescent="0.25">
      <c r="A454" s="327"/>
      <c r="B454" s="330"/>
      <c r="C454" s="331"/>
      <c r="D454" s="333"/>
      <c r="E454" s="298" t="s">
        <v>1442</v>
      </c>
    </row>
    <row r="455" spans="1:5" x14ac:dyDescent="0.25">
      <c r="A455" s="334" t="s">
        <v>1667</v>
      </c>
      <c r="B455" s="336" t="s">
        <v>1666</v>
      </c>
      <c r="C455" s="337"/>
      <c r="D455" s="340" t="s">
        <v>45</v>
      </c>
      <c r="E455" s="295" t="s">
        <v>1441</v>
      </c>
    </row>
    <row r="456" spans="1:5" x14ac:dyDescent="0.25">
      <c r="A456" s="335"/>
      <c r="B456" s="338"/>
      <c r="C456" s="339"/>
      <c r="D456" s="341"/>
      <c r="E456" s="296" t="s">
        <v>1442</v>
      </c>
    </row>
    <row r="457" spans="1:5" x14ac:dyDescent="0.25">
      <c r="A457" s="326" t="s">
        <v>1668</v>
      </c>
      <c r="B457" s="328" t="s">
        <v>1666</v>
      </c>
      <c r="C457" s="329"/>
      <c r="D457" s="332" t="s">
        <v>45</v>
      </c>
      <c r="E457" s="297" t="s">
        <v>1441</v>
      </c>
    </row>
    <row r="458" spans="1:5" x14ac:dyDescent="0.25">
      <c r="A458" s="327"/>
      <c r="B458" s="330"/>
      <c r="C458" s="331"/>
      <c r="D458" s="333"/>
      <c r="E458" s="298" t="s">
        <v>1442</v>
      </c>
    </row>
    <row r="459" spans="1:5" x14ac:dyDescent="0.25">
      <c r="A459" s="334" t="s">
        <v>1669</v>
      </c>
      <c r="B459" s="336" t="s">
        <v>1666</v>
      </c>
      <c r="C459" s="337"/>
      <c r="D459" s="340" t="s">
        <v>45</v>
      </c>
      <c r="E459" s="295" t="s">
        <v>1441</v>
      </c>
    </row>
    <row r="460" spans="1:5" x14ac:dyDescent="0.25">
      <c r="A460" s="335"/>
      <c r="B460" s="338"/>
      <c r="C460" s="339"/>
      <c r="D460" s="341"/>
      <c r="E460" s="296" t="s">
        <v>1442</v>
      </c>
    </row>
    <row r="461" spans="1:5" x14ac:dyDescent="0.25">
      <c r="A461" s="326" t="s">
        <v>1670</v>
      </c>
      <c r="B461" s="328" t="s">
        <v>1666</v>
      </c>
      <c r="C461" s="329"/>
      <c r="D461" s="332" t="s">
        <v>45</v>
      </c>
      <c r="E461" s="297" t="s">
        <v>1441</v>
      </c>
    </row>
    <row r="462" spans="1:5" x14ac:dyDescent="0.25">
      <c r="A462" s="327"/>
      <c r="B462" s="330"/>
      <c r="C462" s="331"/>
      <c r="D462" s="333"/>
      <c r="E462" s="298" t="s">
        <v>1442</v>
      </c>
    </row>
    <row r="463" spans="1:5" x14ac:dyDescent="0.25">
      <c r="A463" s="334" t="s">
        <v>1671</v>
      </c>
      <c r="B463" s="336" t="s">
        <v>1672</v>
      </c>
      <c r="C463" s="337"/>
      <c r="D463" s="340" t="s">
        <v>45</v>
      </c>
      <c r="E463" s="295" t="s">
        <v>1441</v>
      </c>
    </row>
    <row r="464" spans="1:5" x14ac:dyDescent="0.25">
      <c r="A464" s="335"/>
      <c r="B464" s="338"/>
      <c r="C464" s="339"/>
      <c r="D464" s="341"/>
      <c r="E464" s="296" t="s">
        <v>1442</v>
      </c>
    </row>
    <row r="465" spans="1:5" x14ac:dyDescent="0.25">
      <c r="A465" s="326" t="s">
        <v>1673</v>
      </c>
      <c r="B465" s="328" t="s">
        <v>1672</v>
      </c>
      <c r="C465" s="329"/>
      <c r="D465" s="332" t="s">
        <v>45</v>
      </c>
      <c r="E465" s="297" t="s">
        <v>1441</v>
      </c>
    </row>
    <row r="466" spans="1:5" x14ac:dyDescent="0.25">
      <c r="A466" s="327"/>
      <c r="B466" s="330"/>
      <c r="C466" s="331"/>
      <c r="D466" s="333"/>
      <c r="E466" s="298" t="s">
        <v>1442</v>
      </c>
    </row>
    <row r="467" spans="1:5" x14ac:dyDescent="0.25">
      <c r="A467" s="334" t="s">
        <v>1674</v>
      </c>
      <c r="B467" s="336" t="s">
        <v>1632</v>
      </c>
      <c r="C467" s="337"/>
      <c r="D467" s="340" t="s">
        <v>45</v>
      </c>
      <c r="E467" s="295" t="s">
        <v>1441</v>
      </c>
    </row>
    <row r="468" spans="1:5" x14ac:dyDescent="0.25">
      <c r="A468" s="335"/>
      <c r="B468" s="338"/>
      <c r="C468" s="339"/>
      <c r="D468" s="341"/>
      <c r="E468" s="296" t="s">
        <v>1442</v>
      </c>
    </row>
    <row r="469" spans="1:5" x14ac:dyDescent="0.25">
      <c r="A469" s="326" t="s">
        <v>1675</v>
      </c>
      <c r="B469" s="328" t="s">
        <v>1626</v>
      </c>
      <c r="C469" s="329"/>
      <c r="D469" s="332" t="s">
        <v>45</v>
      </c>
      <c r="E469" s="297" t="s">
        <v>1441</v>
      </c>
    </row>
    <row r="470" spans="1:5" x14ac:dyDescent="0.25">
      <c r="A470" s="327"/>
      <c r="B470" s="330"/>
      <c r="C470" s="331"/>
      <c r="D470" s="333"/>
      <c r="E470" s="298" t="s">
        <v>1442</v>
      </c>
    </row>
    <row r="471" spans="1:5" x14ac:dyDescent="0.25">
      <c r="A471" s="334" t="s">
        <v>1612</v>
      </c>
      <c r="B471" s="336"/>
      <c r="C471" s="337"/>
      <c r="D471" s="340" t="s">
        <v>45</v>
      </c>
      <c r="E471" s="295" t="s">
        <v>1441</v>
      </c>
    </row>
    <row r="472" spans="1:5" x14ac:dyDescent="0.25">
      <c r="A472" s="335"/>
      <c r="B472" s="338"/>
      <c r="C472" s="339"/>
      <c r="D472" s="341"/>
      <c r="E472" s="296" t="s">
        <v>1442</v>
      </c>
    </row>
    <row r="473" spans="1:5" x14ac:dyDescent="0.25">
      <c r="A473" s="326" t="s">
        <v>1626</v>
      </c>
      <c r="B473" s="328"/>
      <c r="C473" s="329"/>
      <c r="D473" s="332" t="s">
        <v>45</v>
      </c>
      <c r="E473" s="297" t="s">
        <v>1441</v>
      </c>
    </row>
    <row r="474" spans="1:5" x14ac:dyDescent="0.25">
      <c r="A474" s="327"/>
      <c r="B474" s="330"/>
      <c r="C474" s="331"/>
      <c r="D474" s="333"/>
      <c r="E474" s="298" t="s">
        <v>1442</v>
      </c>
    </row>
    <row r="475" spans="1:5" x14ac:dyDescent="0.25">
      <c r="A475" s="334" t="s">
        <v>1632</v>
      </c>
      <c r="B475" s="336"/>
      <c r="C475" s="337"/>
      <c r="D475" s="340" t="s">
        <v>45</v>
      </c>
      <c r="E475" s="295" t="s">
        <v>1441</v>
      </c>
    </row>
    <row r="476" spans="1:5" x14ac:dyDescent="0.25">
      <c r="A476" s="335"/>
      <c r="B476" s="338"/>
      <c r="C476" s="339"/>
      <c r="D476" s="341"/>
      <c r="E476" s="296" t="s">
        <v>1442</v>
      </c>
    </row>
    <row r="477" spans="1:5" x14ac:dyDescent="0.25">
      <c r="A477" s="326" t="s">
        <v>1644</v>
      </c>
      <c r="B477" s="328"/>
      <c r="C477" s="329"/>
      <c r="D477" s="332" t="s">
        <v>45</v>
      </c>
      <c r="E477" s="297" t="s">
        <v>1441</v>
      </c>
    </row>
    <row r="478" spans="1:5" x14ac:dyDescent="0.25">
      <c r="A478" s="327"/>
      <c r="B478" s="330"/>
      <c r="C478" s="331"/>
      <c r="D478" s="333"/>
      <c r="E478" s="298" t="s">
        <v>1442</v>
      </c>
    </row>
    <row r="479" spans="1:5" x14ac:dyDescent="0.25">
      <c r="A479" s="334" t="s">
        <v>1634</v>
      </c>
      <c r="B479" s="336"/>
      <c r="C479" s="337"/>
      <c r="D479" s="340" t="s">
        <v>45</v>
      </c>
      <c r="E479" s="295" t="s">
        <v>1441</v>
      </c>
    </row>
    <row r="480" spans="1:5" x14ac:dyDescent="0.25">
      <c r="A480" s="335"/>
      <c r="B480" s="338"/>
      <c r="C480" s="339"/>
      <c r="D480" s="341"/>
      <c r="E480" s="296" t="s">
        <v>1442</v>
      </c>
    </row>
    <row r="481" spans="1:5" x14ac:dyDescent="0.25">
      <c r="A481" s="326" t="s">
        <v>1661</v>
      </c>
      <c r="B481" s="328"/>
      <c r="C481" s="329"/>
      <c r="D481" s="332" t="s">
        <v>45</v>
      </c>
      <c r="E481" s="297" t="s">
        <v>1441</v>
      </c>
    </row>
    <row r="482" spans="1:5" x14ac:dyDescent="0.25">
      <c r="A482" s="327"/>
      <c r="B482" s="330"/>
      <c r="C482" s="331"/>
      <c r="D482" s="333"/>
      <c r="E482" s="298" t="s">
        <v>1442</v>
      </c>
    </row>
    <row r="483" spans="1:5" x14ac:dyDescent="0.25">
      <c r="A483" s="334" t="s">
        <v>1666</v>
      </c>
      <c r="B483" s="336"/>
      <c r="C483" s="337"/>
      <c r="D483" s="340" t="s">
        <v>45</v>
      </c>
      <c r="E483" s="295" t="s">
        <v>1441</v>
      </c>
    </row>
    <row r="484" spans="1:5" x14ac:dyDescent="0.25">
      <c r="A484" s="335"/>
      <c r="B484" s="338"/>
      <c r="C484" s="339"/>
      <c r="D484" s="341"/>
      <c r="E484" s="296" t="s">
        <v>1442</v>
      </c>
    </row>
    <row r="485" spans="1:5" x14ac:dyDescent="0.25">
      <c r="A485" s="326" t="s">
        <v>1672</v>
      </c>
      <c r="B485" s="328"/>
      <c r="C485" s="329"/>
      <c r="D485" s="332" t="s">
        <v>45</v>
      </c>
      <c r="E485" s="297" t="s">
        <v>1441</v>
      </c>
    </row>
    <row r="486" spans="1:5" x14ac:dyDescent="0.25">
      <c r="A486" s="327"/>
      <c r="B486" s="330"/>
      <c r="C486" s="331"/>
      <c r="D486" s="333"/>
      <c r="E486" s="298" t="s">
        <v>1442</v>
      </c>
    </row>
    <row r="487" spans="1:5" x14ac:dyDescent="0.25">
      <c r="A487" s="334" t="s">
        <v>1676</v>
      </c>
      <c r="B487" s="336" t="s">
        <v>1612</v>
      </c>
      <c r="C487" s="337"/>
      <c r="D487" s="340" t="s">
        <v>45</v>
      </c>
      <c r="E487" s="295" t="s">
        <v>1441</v>
      </c>
    </row>
    <row r="488" spans="1:5" x14ac:dyDescent="0.25">
      <c r="A488" s="335"/>
      <c r="B488" s="338"/>
      <c r="C488" s="339"/>
      <c r="D488" s="341"/>
      <c r="E488" s="296" t="s">
        <v>1442</v>
      </c>
    </row>
    <row r="489" spans="1:5" x14ac:dyDescent="0.25">
      <c r="A489" s="326" t="s">
        <v>1677</v>
      </c>
      <c r="B489" s="328" t="s">
        <v>1634</v>
      </c>
      <c r="C489" s="329"/>
      <c r="D489" s="332" t="s">
        <v>45</v>
      </c>
      <c r="E489" s="297" t="s">
        <v>1441</v>
      </c>
    </row>
    <row r="490" spans="1:5" x14ac:dyDescent="0.25">
      <c r="A490" s="327"/>
      <c r="B490" s="330"/>
      <c r="C490" s="331"/>
      <c r="D490" s="333"/>
      <c r="E490" s="298" t="s">
        <v>1442</v>
      </c>
    </row>
    <row r="491" spans="1:5" x14ac:dyDescent="0.25">
      <c r="A491" s="334" t="s">
        <v>1678</v>
      </c>
      <c r="B491" s="336" t="s">
        <v>1672</v>
      </c>
      <c r="C491" s="337"/>
      <c r="D491" s="340" t="s">
        <v>45</v>
      </c>
      <c r="E491" s="295" t="s">
        <v>1441</v>
      </c>
    </row>
    <row r="492" spans="1:5" x14ac:dyDescent="0.25">
      <c r="A492" s="335"/>
      <c r="B492" s="338"/>
      <c r="C492" s="339"/>
      <c r="D492" s="341"/>
      <c r="E492" s="296" t="s">
        <v>1442</v>
      </c>
    </row>
    <row r="493" spans="1:5" x14ac:dyDescent="0.25">
      <c r="A493" s="326" t="s">
        <v>1679</v>
      </c>
      <c r="B493" s="328" t="s">
        <v>1626</v>
      </c>
      <c r="C493" s="329"/>
      <c r="D493" s="332" t="s">
        <v>45</v>
      </c>
      <c r="E493" s="297" t="s">
        <v>1441</v>
      </c>
    </row>
    <row r="494" spans="1:5" x14ac:dyDescent="0.25">
      <c r="A494" s="327"/>
      <c r="B494" s="330"/>
      <c r="C494" s="331"/>
      <c r="D494" s="333"/>
      <c r="E494" s="298" t="s">
        <v>1442</v>
      </c>
    </row>
    <row r="495" spans="1:5" x14ac:dyDescent="0.25">
      <c r="A495" s="291" t="s">
        <v>1680</v>
      </c>
      <c r="B495" s="317"/>
      <c r="C495" s="318"/>
      <c r="D495" s="282" t="s">
        <v>46</v>
      </c>
      <c r="E495" s="292"/>
    </row>
    <row r="496" spans="1:5" x14ac:dyDescent="0.25">
      <c r="A496" s="293" t="s">
        <v>1681</v>
      </c>
      <c r="B496" s="315"/>
      <c r="C496" s="316"/>
      <c r="D496" s="283" t="s">
        <v>46</v>
      </c>
      <c r="E496" s="294"/>
    </row>
    <row r="497" spans="1:5" x14ac:dyDescent="0.25">
      <c r="A497" s="291" t="s">
        <v>1682</v>
      </c>
      <c r="B497" s="317"/>
      <c r="C497" s="318"/>
      <c r="D497" s="282" t="s">
        <v>46</v>
      </c>
      <c r="E497" s="292"/>
    </row>
    <row r="498" spans="1:5" x14ac:dyDescent="0.25">
      <c r="A498" s="293" t="s">
        <v>1683</v>
      </c>
      <c r="B498" s="315"/>
      <c r="C498" s="316"/>
      <c r="D498" s="283" t="s">
        <v>46</v>
      </c>
      <c r="E498" s="294"/>
    </row>
    <row r="499" spans="1:5" x14ac:dyDescent="0.25">
      <c r="A499" s="291" t="s">
        <v>1684</v>
      </c>
      <c r="B499" s="317"/>
      <c r="C499" s="318"/>
      <c r="D499" s="282" t="s">
        <v>46</v>
      </c>
      <c r="E499" s="292"/>
    </row>
    <row r="500" spans="1:5" x14ac:dyDescent="0.25">
      <c r="A500" s="293" t="s">
        <v>1685</v>
      </c>
      <c r="B500" s="315"/>
      <c r="C500" s="316"/>
      <c r="D500" s="283" t="s">
        <v>46</v>
      </c>
      <c r="E500" s="294"/>
    </row>
    <row r="501" spans="1:5" x14ac:dyDescent="0.25">
      <c r="A501" s="291" t="s">
        <v>1686</v>
      </c>
      <c r="B501" s="317"/>
      <c r="C501" s="318"/>
      <c r="D501" s="282" t="s">
        <v>46</v>
      </c>
      <c r="E501" s="292"/>
    </row>
    <row r="502" spans="1:5" x14ac:dyDescent="0.25">
      <c r="A502" s="293" t="s">
        <v>1687</v>
      </c>
      <c r="B502" s="315"/>
      <c r="C502" s="316"/>
      <c r="D502" s="283" t="s">
        <v>46</v>
      </c>
      <c r="E502" s="294"/>
    </row>
    <row r="503" spans="1:5" x14ac:dyDescent="0.25">
      <c r="A503" s="291" t="s">
        <v>1688</v>
      </c>
      <c r="B503" s="317"/>
      <c r="C503" s="318"/>
      <c r="D503" s="282" t="s">
        <v>46</v>
      </c>
      <c r="E503" s="292"/>
    </row>
    <row r="504" spans="1:5" x14ac:dyDescent="0.25">
      <c r="A504" s="293" t="s">
        <v>1689</v>
      </c>
      <c r="B504" s="315"/>
      <c r="C504" s="316"/>
      <c r="D504" s="283" t="s">
        <v>46</v>
      </c>
      <c r="E504" s="294"/>
    </row>
    <row r="505" spans="1:5" x14ac:dyDescent="0.25">
      <c r="A505" s="291" t="s">
        <v>1690</v>
      </c>
      <c r="B505" s="317"/>
      <c r="C505" s="318"/>
      <c r="D505" s="282" t="s">
        <v>46</v>
      </c>
      <c r="E505" s="292"/>
    </row>
    <row r="506" spans="1:5" x14ac:dyDescent="0.25">
      <c r="A506" s="293" t="s">
        <v>1691</v>
      </c>
      <c r="B506" s="315"/>
      <c r="C506" s="316"/>
      <c r="D506" s="283" t="s">
        <v>46</v>
      </c>
      <c r="E506" s="294"/>
    </row>
    <row r="507" spans="1:5" x14ac:dyDescent="0.25">
      <c r="A507" s="291" t="s">
        <v>1692</v>
      </c>
      <c r="B507" s="317"/>
      <c r="C507" s="318"/>
      <c r="D507" s="282" t="s">
        <v>46</v>
      </c>
      <c r="E507" s="292"/>
    </row>
    <row r="508" spans="1:5" x14ac:dyDescent="0.25">
      <c r="A508" s="326" t="s">
        <v>1693</v>
      </c>
      <c r="B508" s="328" t="s">
        <v>1694</v>
      </c>
      <c r="C508" s="329"/>
      <c r="D508" s="332" t="s">
        <v>46</v>
      </c>
      <c r="E508" s="297" t="s">
        <v>1441</v>
      </c>
    </row>
    <row r="509" spans="1:5" x14ac:dyDescent="0.25">
      <c r="A509" s="327"/>
      <c r="B509" s="330"/>
      <c r="C509" s="331"/>
      <c r="D509" s="333"/>
      <c r="E509" s="298" t="s">
        <v>1442</v>
      </c>
    </row>
    <row r="510" spans="1:5" x14ac:dyDescent="0.25">
      <c r="A510" s="334" t="s">
        <v>1695</v>
      </c>
      <c r="B510" s="336" t="s">
        <v>1694</v>
      </c>
      <c r="C510" s="337"/>
      <c r="D510" s="340" t="s">
        <v>46</v>
      </c>
      <c r="E510" s="295" t="s">
        <v>1441</v>
      </c>
    </row>
    <row r="511" spans="1:5" x14ac:dyDescent="0.25">
      <c r="A511" s="335"/>
      <c r="B511" s="338"/>
      <c r="C511" s="339"/>
      <c r="D511" s="341"/>
      <c r="E511" s="296" t="s">
        <v>1442</v>
      </c>
    </row>
    <row r="512" spans="1:5" x14ac:dyDescent="0.25">
      <c r="A512" s="326" t="s">
        <v>1696</v>
      </c>
      <c r="B512" s="328" t="s">
        <v>1694</v>
      </c>
      <c r="C512" s="329"/>
      <c r="D512" s="332" t="s">
        <v>46</v>
      </c>
      <c r="E512" s="297" t="s">
        <v>1441</v>
      </c>
    </row>
    <row r="513" spans="1:5" x14ac:dyDescent="0.25">
      <c r="A513" s="327"/>
      <c r="B513" s="330"/>
      <c r="C513" s="331"/>
      <c r="D513" s="333"/>
      <c r="E513" s="298" t="s">
        <v>1442</v>
      </c>
    </row>
    <row r="514" spans="1:5" x14ac:dyDescent="0.25">
      <c r="A514" s="334" t="s">
        <v>1697</v>
      </c>
      <c r="B514" s="336" t="s">
        <v>1694</v>
      </c>
      <c r="C514" s="337"/>
      <c r="D514" s="340" t="s">
        <v>46</v>
      </c>
      <c r="E514" s="295" t="s">
        <v>1441</v>
      </c>
    </row>
    <row r="515" spans="1:5" x14ac:dyDescent="0.25">
      <c r="A515" s="335"/>
      <c r="B515" s="338"/>
      <c r="C515" s="339"/>
      <c r="D515" s="341"/>
      <c r="E515" s="296" t="s">
        <v>1442</v>
      </c>
    </row>
    <row r="516" spans="1:5" x14ac:dyDescent="0.25">
      <c r="A516" s="326" t="s">
        <v>1698</v>
      </c>
      <c r="B516" s="328" t="s">
        <v>1694</v>
      </c>
      <c r="C516" s="329"/>
      <c r="D516" s="332" t="s">
        <v>46</v>
      </c>
      <c r="E516" s="297" t="s">
        <v>1441</v>
      </c>
    </row>
    <row r="517" spans="1:5" x14ac:dyDescent="0.25">
      <c r="A517" s="327"/>
      <c r="B517" s="330"/>
      <c r="C517" s="331"/>
      <c r="D517" s="333"/>
      <c r="E517" s="298" t="s">
        <v>1442</v>
      </c>
    </row>
    <row r="518" spans="1:5" x14ac:dyDescent="0.25">
      <c r="A518" s="334" t="s">
        <v>1699</v>
      </c>
      <c r="B518" s="336" t="s">
        <v>1694</v>
      </c>
      <c r="C518" s="337"/>
      <c r="D518" s="340" t="s">
        <v>46</v>
      </c>
      <c r="E518" s="295" t="s">
        <v>1441</v>
      </c>
    </row>
    <row r="519" spans="1:5" x14ac:dyDescent="0.25">
      <c r="A519" s="335"/>
      <c r="B519" s="338"/>
      <c r="C519" s="339"/>
      <c r="D519" s="341"/>
      <c r="E519" s="296" t="s">
        <v>1442</v>
      </c>
    </row>
    <row r="520" spans="1:5" x14ac:dyDescent="0.25">
      <c r="A520" s="326" t="s">
        <v>1700</v>
      </c>
      <c r="B520" s="328" t="s">
        <v>1694</v>
      </c>
      <c r="C520" s="329"/>
      <c r="D520" s="332" t="s">
        <v>46</v>
      </c>
      <c r="E520" s="297" t="s">
        <v>1441</v>
      </c>
    </row>
    <row r="521" spans="1:5" x14ac:dyDescent="0.25">
      <c r="A521" s="327"/>
      <c r="B521" s="330"/>
      <c r="C521" s="331"/>
      <c r="D521" s="333"/>
      <c r="E521" s="298" t="s">
        <v>1442</v>
      </c>
    </row>
    <row r="522" spans="1:5" x14ac:dyDescent="0.25">
      <c r="A522" s="334" t="s">
        <v>1701</v>
      </c>
      <c r="B522" s="336" t="s">
        <v>1694</v>
      </c>
      <c r="C522" s="337"/>
      <c r="D522" s="340" t="s">
        <v>46</v>
      </c>
      <c r="E522" s="295" t="s">
        <v>1441</v>
      </c>
    </row>
    <row r="523" spans="1:5" x14ac:dyDescent="0.25">
      <c r="A523" s="335"/>
      <c r="B523" s="338"/>
      <c r="C523" s="339"/>
      <c r="D523" s="341"/>
      <c r="E523" s="296" t="s">
        <v>1442</v>
      </c>
    </row>
    <row r="524" spans="1:5" x14ac:dyDescent="0.25">
      <c r="A524" s="326" t="s">
        <v>1702</v>
      </c>
      <c r="B524" s="328" t="s">
        <v>1694</v>
      </c>
      <c r="C524" s="329"/>
      <c r="D524" s="332" t="s">
        <v>46</v>
      </c>
      <c r="E524" s="297" t="s">
        <v>1441</v>
      </c>
    </row>
    <row r="525" spans="1:5" x14ac:dyDescent="0.25">
      <c r="A525" s="327"/>
      <c r="B525" s="330"/>
      <c r="C525" s="331"/>
      <c r="D525" s="333"/>
      <c r="E525" s="298" t="s">
        <v>1442</v>
      </c>
    </row>
    <row r="526" spans="1:5" x14ac:dyDescent="0.25">
      <c r="A526" s="334" t="s">
        <v>1703</v>
      </c>
      <c r="B526" s="336" t="s">
        <v>1694</v>
      </c>
      <c r="C526" s="337"/>
      <c r="D526" s="340" t="s">
        <v>46</v>
      </c>
      <c r="E526" s="295" t="s">
        <v>1441</v>
      </c>
    </row>
    <row r="527" spans="1:5" x14ac:dyDescent="0.25">
      <c r="A527" s="335"/>
      <c r="B527" s="338"/>
      <c r="C527" s="339"/>
      <c r="D527" s="341"/>
      <c r="E527" s="296" t="s">
        <v>1442</v>
      </c>
    </row>
    <row r="528" spans="1:5" x14ac:dyDescent="0.25">
      <c r="A528" s="326" t="s">
        <v>1704</v>
      </c>
      <c r="B528" s="328" t="s">
        <v>1694</v>
      </c>
      <c r="C528" s="329"/>
      <c r="D528" s="332" t="s">
        <v>46</v>
      </c>
      <c r="E528" s="297" t="s">
        <v>1441</v>
      </c>
    </row>
    <row r="529" spans="1:5" x14ac:dyDescent="0.25">
      <c r="A529" s="327"/>
      <c r="B529" s="330"/>
      <c r="C529" s="331"/>
      <c r="D529" s="333"/>
      <c r="E529" s="298" t="s">
        <v>1442</v>
      </c>
    </row>
    <row r="530" spans="1:5" x14ac:dyDescent="0.25">
      <c r="A530" s="334" t="s">
        <v>1705</v>
      </c>
      <c r="B530" s="336" t="s">
        <v>1694</v>
      </c>
      <c r="C530" s="337"/>
      <c r="D530" s="340" t="s">
        <v>46</v>
      </c>
      <c r="E530" s="295" t="s">
        <v>1441</v>
      </c>
    </row>
    <row r="531" spans="1:5" x14ac:dyDescent="0.25">
      <c r="A531" s="335"/>
      <c r="B531" s="338"/>
      <c r="C531" s="339"/>
      <c r="D531" s="341"/>
      <c r="E531" s="296" t="s">
        <v>1442</v>
      </c>
    </row>
    <row r="532" spans="1:5" x14ac:dyDescent="0.25">
      <c r="A532" s="326" t="s">
        <v>1706</v>
      </c>
      <c r="B532" s="328" t="s">
        <v>1694</v>
      </c>
      <c r="C532" s="329"/>
      <c r="D532" s="332" t="s">
        <v>46</v>
      </c>
      <c r="E532" s="297" t="s">
        <v>1441</v>
      </c>
    </row>
    <row r="533" spans="1:5" x14ac:dyDescent="0.25">
      <c r="A533" s="327"/>
      <c r="B533" s="330"/>
      <c r="C533" s="331"/>
      <c r="D533" s="333"/>
      <c r="E533" s="298" t="s">
        <v>1442</v>
      </c>
    </row>
    <row r="534" spans="1:5" x14ac:dyDescent="0.25">
      <c r="A534" s="334" t="s">
        <v>1707</v>
      </c>
      <c r="B534" s="336" t="s">
        <v>1694</v>
      </c>
      <c r="C534" s="337"/>
      <c r="D534" s="340" t="s">
        <v>46</v>
      </c>
      <c r="E534" s="295" t="s">
        <v>1441</v>
      </c>
    </row>
    <row r="535" spans="1:5" x14ac:dyDescent="0.25">
      <c r="A535" s="335"/>
      <c r="B535" s="338"/>
      <c r="C535" s="339"/>
      <c r="D535" s="341"/>
      <c r="E535" s="296" t="s">
        <v>1442</v>
      </c>
    </row>
    <row r="536" spans="1:5" x14ac:dyDescent="0.25">
      <c r="A536" s="326" t="s">
        <v>1708</v>
      </c>
      <c r="B536" s="328" t="s">
        <v>1694</v>
      </c>
      <c r="C536" s="329"/>
      <c r="D536" s="332" t="s">
        <v>46</v>
      </c>
      <c r="E536" s="297" t="s">
        <v>1441</v>
      </c>
    </row>
    <row r="537" spans="1:5" x14ac:dyDescent="0.25">
      <c r="A537" s="327"/>
      <c r="B537" s="330"/>
      <c r="C537" s="331"/>
      <c r="D537" s="333"/>
      <c r="E537" s="298" t="s">
        <v>1442</v>
      </c>
    </row>
    <row r="538" spans="1:5" x14ac:dyDescent="0.25">
      <c r="A538" s="334" t="s">
        <v>1709</v>
      </c>
      <c r="B538" s="336" t="s">
        <v>1694</v>
      </c>
      <c r="C538" s="337"/>
      <c r="D538" s="340" t="s">
        <v>46</v>
      </c>
      <c r="E538" s="295" t="s">
        <v>1441</v>
      </c>
    </row>
    <row r="539" spans="1:5" x14ac:dyDescent="0.25">
      <c r="A539" s="335"/>
      <c r="B539" s="338"/>
      <c r="C539" s="339"/>
      <c r="D539" s="341"/>
      <c r="E539" s="296" t="s">
        <v>1442</v>
      </c>
    </row>
    <row r="540" spans="1:5" x14ac:dyDescent="0.25">
      <c r="A540" s="326" t="s">
        <v>1710</v>
      </c>
      <c r="B540" s="328" t="s">
        <v>1694</v>
      </c>
      <c r="C540" s="329"/>
      <c r="D540" s="332" t="s">
        <v>46</v>
      </c>
      <c r="E540" s="297" t="s">
        <v>1441</v>
      </c>
    </row>
    <row r="541" spans="1:5" x14ac:dyDescent="0.25">
      <c r="A541" s="327"/>
      <c r="B541" s="330"/>
      <c r="C541" s="331"/>
      <c r="D541" s="333"/>
      <c r="E541" s="298" t="s">
        <v>1442</v>
      </c>
    </row>
    <row r="542" spans="1:5" x14ac:dyDescent="0.25">
      <c r="A542" s="334" t="s">
        <v>1711</v>
      </c>
      <c r="B542" s="336" t="s">
        <v>1694</v>
      </c>
      <c r="C542" s="337"/>
      <c r="D542" s="340" t="s">
        <v>46</v>
      </c>
      <c r="E542" s="295" t="s">
        <v>1441</v>
      </c>
    </row>
    <row r="543" spans="1:5" x14ac:dyDescent="0.25">
      <c r="A543" s="335"/>
      <c r="B543" s="338"/>
      <c r="C543" s="339"/>
      <c r="D543" s="341"/>
      <c r="E543" s="296" t="s">
        <v>1442</v>
      </c>
    </row>
    <row r="544" spans="1:5" x14ac:dyDescent="0.25">
      <c r="A544" s="326" t="s">
        <v>1712</v>
      </c>
      <c r="B544" s="328" t="s">
        <v>1713</v>
      </c>
      <c r="C544" s="329"/>
      <c r="D544" s="332" t="s">
        <v>46</v>
      </c>
      <c r="E544" s="297" t="s">
        <v>1441</v>
      </c>
    </row>
    <row r="545" spans="1:5" x14ac:dyDescent="0.25">
      <c r="A545" s="327"/>
      <c r="B545" s="330"/>
      <c r="C545" s="331"/>
      <c r="D545" s="333"/>
      <c r="E545" s="298" t="s">
        <v>1442</v>
      </c>
    </row>
    <row r="546" spans="1:5" x14ac:dyDescent="0.25">
      <c r="A546" s="334" t="s">
        <v>1714</v>
      </c>
      <c r="B546" s="336" t="s">
        <v>1713</v>
      </c>
      <c r="C546" s="337"/>
      <c r="D546" s="340" t="s">
        <v>46</v>
      </c>
      <c r="E546" s="295" t="s">
        <v>1441</v>
      </c>
    </row>
    <row r="547" spans="1:5" x14ac:dyDescent="0.25">
      <c r="A547" s="335"/>
      <c r="B547" s="338"/>
      <c r="C547" s="339"/>
      <c r="D547" s="341"/>
      <c r="E547" s="296" t="s">
        <v>1442</v>
      </c>
    </row>
    <row r="548" spans="1:5" x14ac:dyDescent="0.25">
      <c r="A548" s="326" t="s">
        <v>1715</v>
      </c>
      <c r="B548" s="328" t="s">
        <v>1713</v>
      </c>
      <c r="C548" s="329"/>
      <c r="D548" s="332" t="s">
        <v>46</v>
      </c>
      <c r="E548" s="297" t="s">
        <v>1441</v>
      </c>
    </row>
    <row r="549" spans="1:5" x14ac:dyDescent="0.25">
      <c r="A549" s="327"/>
      <c r="B549" s="330"/>
      <c r="C549" s="331"/>
      <c r="D549" s="333"/>
      <c r="E549" s="298" t="s">
        <v>1442</v>
      </c>
    </row>
    <row r="550" spans="1:5" x14ac:dyDescent="0.25">
      <c r="A550" s="334" t="s">
        <v>1716</v>
      </c>
      <c r="B550" s="336" t="s">
        <v>1713</v>
      </c>
      <c r="C550" s="337"/>
      <c r="D550" s="340" t="s">
        <v>46</v>
      </c>
      <c r="E550" s="295" t="s">
        <v>1441</v>
      </c>
    </row>
    <row r="551" spans="1:5" x14ac:dyDescent="0.25">
      <c r="A551" s="335"/>
      <c r="B551" s="338"/>
      <c r="C551" s="339"/>
      <c r="D551" s="341"/>
      <c r="E551" s="296" t="s">
        <v>1442</v>
      </c>
    </row>
    <row r="552" spans="1:5" x14ac:dyDescent="0.25">
      <c r="A552" s="326" t="s">
        <v>1717</v>
      </c>
      <c r="B552" s="328" t="s">
        <v>1713</v>
      </c>
      <c r="C552" s="329"/>
      <c r="D552" s="332" t="s">
        <v>46</v>
      </c>
      <c r="E552" s="297" t="s">
        <v>1441</v>
      </c>
    </row>
    <row r="553" spans="1:5" x14ac:dyDescent="0.25">
      <c r="A553" s="327"/>
      <c r="B553" s="330"/>
      <c r="C553" s="331"/>
      <c r="D553" s="333"/>
      <c r="E553" s="298" t="s">
        <v>1442</v>
      </c>
    </row>
    <row r="554" spans="1:5" x14ac:dyDescent="0.25">
      <c r="A554" s="334" t="s">
        <v>1718</v>
      </c>
      <c r="B554" s="336" t="s">
        <v>1719</v>
      </c>
      <c r="C554" s="337"/>
      <c r="D554" s="340" t="s">
        <v>46</v>
      </c>
      <c r="E554" s="295" t="s">
        <v>1441</v>
      </c>
    </row>
    <row r="555" spans="1:5" x14ac:dyDescent="0.25">
      <c r="A555" s="335"/>
      <c r="B555" s="338"/>
      <c r="C555" s="339"/>
      <c r="D555" s="341"/>
      <c r="E555" s="296" t="s">
        <v>1442</v>
      </c>
    </row>
    <row r="556" spans="1:5" x14ac:dyDescent="0.25">
      <c r="A556" s="326" t="s">
        <v>1720</v>
      </c>
      <c r="B556" s="328" t="s">
        <v>1719</v>
      </c>
      <c r="C556" s="329"/>
      <c r="D556" s="332" t="s">
        <v>46</v>
      </c>
      <c r="E556" s="297" t="s">
        <v>1441</v>
      </c>
    </row>
    <row r="557" spans="1:5" x14ac:dyDescent="0.25">
      <c r="A557" s="327"/>
      <c r="B557" s="330"/>
      <c r="C557" s="331"/>
      <c r="D557" s="333"/>
      <c r="E557" s="298" t="s">
        <v>1442</v>
      </c>
    </row>
    <row r="558" spans="1:5" x14ac:dyDescent="0.25">
      <c r="A558" s="334" t="s">
        <v>1477</v>
      </c>
      <c r="B558" s="336" t="s">
        <v>1719</v>
      </c>
      <c r="C558" s="337"/>
      <c r="D558" s="340" t="s">
        <v>46</v>
      </c>
      <c r="E558" s="295" t="s">
        <v>1441</v>
      </c>
    </row>
    <row r="559" spans="1:5" x14ac:dyDescent="0.25">
      <c r="A559" s="335"/>
      <c r="B559" s="338"/>
      <c r="C559" s="339"/>
      <c r="D559" s="341"/>
      <c r="E559" s="296" t="s">
        <v>1442</v>
      </c>
    </row>
    <row r="560" spans="1:5" x14ac:dyDescent="0.25">
      <c r="A560" s="326" t="s">
        <v>1721</v>
      </c>
      <c r="B560" s="328" t="s">
        <v>1719</v>
      </c>
      <c r="C560" s="329"/>
      <c r="D560" s="332" t="s">
        <v>46</v>
      </c>
      <c r="E560" s="297" t="s">
        <v>1441</v>
      </c>
    </row>
    <row r="561" spans="1:5" x14ac:dyDescent="0.25">
      <c r="A561" s="327"/>
      <c r="B561" s="330"/>
      <c r="C561" s="331"/>
      <c r="D561" s="333"/>
      <c r="E561" s="298" t="s">
        <v>1442</v>
      </c>
    </row>
    <row r="562" spans="1:5" x14ac:dyDescent="0.25">
      <c r="A562" s="334" t="s">
        <v>1722</v>
      </c>
      <c r="B562" s="336" t="s">
        <v>1719</v>
      </c>
      <c r="C562" s="337"/>
      <c r="D562" s="340" t="s">
        <v>46</v>
      </c>
      <c r="E562" s="295" t="s">
        <v>1441</v>
      </c>
    </row>
    <row r="563" spans="1:5" x14ac:dyDescent="0.25">
      <c r="A563" s="335"/>
      <c r="B563" s="338"/>
      <c r="C563" s="339"/>
      <c r="D563" s="341"/>
      <c r="E563" s="296" t="s">
        <v>1442</v>
      </c>
    </row>
    <row r="564" spans="1:5" x14ac:dyDescent="0.25">
      <c r="A564" s="326" t="s">
        <v>1723</v>
      </c>
      <c r="B564" s="328" t="s">
        <v>1719</v>
      </c>
      <c r="C564" s="329"/>
      <c r="D564" s="332" t="s">
        <v>46</v>
      </c>
      <c r="E564" s="297" t="s">
        <v>1441</v>
      </c>
    </row>
    <row r="565" spans="1:5" x14ac:dyDescent="0.25">
      <c r="A565" s="327"/>
      <c r="B565" s="330"/>
      <c r="C565" s="331"/>
      <c r="D565" s="333"/>
      <c r="E565" s="298" t="s">
        <v>1442</v>
      </c>
    </row>
    <row r="566" spans="1:5" x14ac:dyDescent="0.25">
      <c r="A566" s="334" t="s">
        <v>1724</v>
      </c>
      <c r="B566" s="336" t="s">
        <v>1719</v>
      </c>
      <c r="C566" s="337"/>
      <c r="D566" s="340" t="s">
        <v>46</v>
      </c>
      <c r="E566" s="295" t="s">
        <v>1441</v>
      </c>
    </row>
    <row r="567" spans="1:5" x14ac:dyDescent="0.25">
      <c r="A567" s="335"/>
      <c r="B567" s="338"/>
      <c r="C567" s="339"/>
      <c r="D567" s="341"/>
      <c r="E567" s="296" t="s">
        <v>1442</v>
      </c>
    </row>
    <row r="568" spans="1:5" x14ac:dyDescent="0.25">
      <c r="A568" s="326" t="s">
        <v>1725</v>
      </c>
      <c r="B568" s="328" t="s">
        <v>1719</v>
      </c>
      <c r="C568" s="329"/>
      <c r="D568" s="332" t="s">
        <v>46</v>
      </c>
      <c r="E568" s="297" t="s">
        <v>1441</v>
      </c>
    </row>
    <row r="569" spans="1:5" x14ac:dyDescent="0.25">
      <c r="A569" s="327"/>
      <c r="B569" s="330"/>
      <c r="C569" s="331"/>
      <c r="D569" s="333"/>
      <c r="E569" s="298" t="s">
        <v>1442</v>
      </c>
    </row>
    <row r="570" spans="1:5" x14ac:dyDescent="0.25">
      <c r="A570" s="334" t="s">
        <v>1726</v>
      </c>
      <c r="B570" s="336" t="s">
        <v>1719</v>
      </c>
      <c r="C570" s="337"/>
      <c r="D570" s="340" t="s">
        <v>46</v>
      </c>
      <c r="E570" s="295" t="s">
        <v>1441</v>
      </c>
    </row>
    <row r="571" spans="1:5" x14ac:dyDescent="0.25">
      <c r="A571" s="335"/>
      <c r="B571" s="338"/>
      <c r="C571" s="339"/>
      <c r="D571" s="341"/>
      <c r="E571" s="296" t="s">
        <v>1442</v>
      </c>
    </row>
    <row r="572" spans="1:5" x14ac:dyDescent="0.25">
      <c r="A572" s="326" t="s">
        <v>1727</v>
      </c>
      <c r="B572" s="328" t="s">
        <v>1719</v>
      </c>
      <c r="C572" s="329"/>
      <c r="D572" s="332" t="s">
        <v>46</v>
      </c>
      <c r="E572" s="297" t="s">
        <v>1441</v>
      </c>
    </row>
    <row r="573" spans="1:5" x14ac:dyDescent="0.25">
      <c r="A573" s="327"/>
      <c r="B573" s="330"/>
      <c r="C573" s="331"/>
      <c r="D573" s="333"/>
      <c r="E573" s="298" t="s">
        <v>1442</v>
      </c>
    </row>
    <row r="574" spans="1:5" x14ac:dyDescent="0.25">
      <c r="A574" s="334" t="s">
        <v>1728</v>
      </c>
      <c r="B574" s="336" t="s">
        <v>1719</v>
      </c>
      <c r="C574" s="337"/>
      <c r="D574" s="340" t="s">
        <v>46</v>
      </c>
      <c r="E574" s="295" t="s">
        <v>1441</v>
      </c>
    </row>
    <row r="575" spans="1:5" x14ac:dyDescent="0.25">
      <c r="A575" s="335"/>
      <c r="B575" s="338"/>
      <c r="C575" s="339"/>
      <c r="D575" s="341"/>
      <c r="E575" s="296" t="s">
        <v>1442</v>
      </c>
    </row>
    <row r="576" spans="1:5" x14ac:dyDescent="0.25">
      <c r="A576" s="326" t="s">
        <v>1729</v>
      </c>
      <c r="B576" s="328" t="s">
        <v>1719</v>
      </c>
      <c r="C576" s="329"/>
      <c r="D576" s="332" t="s">
        <v>46</v>
      </c>
      <c r="E576" s="297" t="s">
        <v>1441</v>
      </c>
    </row>
    <row r="577" spans="1:5" x14ac:dyDescent="0.25">
      <c r="A577" s="327"/>
      <c r="B577" s="330"/>
      <c r="C577" s="331"/>
      <c r="D577" s="333"/>
      <c r="E577" s="298" t="s">
        <v>1442</v>
      </c>
    </row>
    <row r="578" spans="1:5" x14ac:dyDescent="0.25">
      <c r="A578" s="334" t="s">
        <v>1730</v>
      </c>
      <c r="B578" s="336" t="s">
        <v>1719</v>
      </c>
      <c r="C578" s="337"/>
      <c r="D578" s="340" t="s">
        <v>46</v>
      </c>
      <c r="E578" s="295" t="s">
        <v>1441</v>
      </c>
    </row>
    <row r="579" spans="1:5" x14ac:dyDescent="0.25">
      <c r="A579" s="335"/>
      <c r="B579" s="338"/>
      <c r="C579" s="339"/>
      <c r="D579" s="341"/>
      <c r="E579" s="296" t="s">
        <v>1442</v>
      </c>
    </row>
    <row r="580" spans="1:5" x14ac:dyDescent="0.25">
      <c r="A580" s="326" t="s">
        <v>1731</v>
      </c>
      <c r="B580" s="328" t="s">
        <v>1732</v>
      </c>
      <c r="C580" s="329"/>
      <c r="D580" s="332" t="s">
        <v>46</v>
      </c>
      <c r="E580" s="297" t="s">
        <v>1441</v>
      </c>
    </row>
    <row r="581" spans="1:5" x14ac:dyDescent="0.25">
      <c r="A581" s="327"/>
      <c r="B581" s="330"/>
      <c r="C581" s="331"/>
      <c r="D581" s="333"/>
      <c r="E581" s="298" t="s">
        <v>1442</v>
      </c>
    </row>
    <row r="582" spans="1:5" x14ac:dyDescent="0.25">
      <c r="A582" s="334" t="s">
        <v>1733</v>
      </c>
      <c r="B582" s="336" t="s">
        <v>1732</v>
      </c>
      <c r="C582" s="337"/>
      <c r="D582" s="340" t="s">
        <v>46</v>
      </c>
      <c r="E582" s="295" t="s">
        <v>1441</v>
      </c>
    </row>
    <row r="583" spans="1:5" x14ac:dyDescent="0.25">
      <c r="A583" s="335"/>
      <c r="B583" s="338"/>
      <c r="C583" s="339"/>
      <c r="D583" s="341"/>
      <c r="E583" s="296" t="s">
        <v>1442</v>
      </c>
    </row>
    <row r="584" spans="1:5" x14ac:dyDescent="0.25">
      <c r="A584" s="326" t="s">
        <v>1734</v>
      </c>
      <c r="B584" s="328" t="s">
        <v>1732</v>
      </c>
      <c r="C584" s="329"/>
      <c r="D584" s="332" t="s">
        <v>46</v>
      </c>
      <c r="E584" s="297" t="s">
        <v>1441</v>
      </c>
    </row>
    <row r="585" spans="1:5" x14ac:dyDescent="0.25">
      <c r="A585" s="327"/>
      <c r="B585" s="330"/>
      <c r="C585" s="331"/>
      <c r="D585" s="333"/>
      <c r="E585" s="298" t="s">
        <v>1442</v>
      </c>
    </row>
    <row r="586" spans="1:5" x14ac:dyDescent="0.25">
      <c r="A586" s="334" t="s">
        <v>1735</v>
      </c>
      <c r="B586" s="336" t="s">
        <v>1732</v>
      </c>
      <c r="C586" s="337"/>
      <c r="D586" s="340" t="s">
        <v>46</v>
      </c>
      <c r="E586" s="295" t="s">
        <v>1441</v>
      </c>
    </row>
    <row r="587" spans="1:5" x14ac:dyDescent="0.25">
      <c r="A587" s="335"/>
      <c r="B587" s="338"/>
      <c r="C587" s="339"/>
      <c r="D587" s="341"/>
      <c r="E587" s="296" t="s">
        <v>1442</v>
      </c>
    </row>
    <row r="588" spans="1:5" x14ac:dyDescent="0.25">
      <c r="A588" s="326" t="s">
        <v>1736</v>
      </c>
      <c r="B588" s="328" t="s">
        <v>1732</v>
      </c>
      <c r="C588" s="329"/>
      <c r="D588" s="332" t="s">
        <v>46</v>
      </c>
      <c r="E588" s="297" t="s">
        <v>1441</v>
      </c>
    </row>
    <row r="589" spans="1:5" x14ac:dyDescent="0.25">
      <c r="A589" s="327"/>
      <c r="B589" s="330"/>
      <c r="C589" s="331"/>
      <c r="D589" s="333"/>
      <c r="E589" s="298" t="s">
        <v>1442</v>
      </c>
    </row>
    <row r="590" spans="1:5" x14ac:dyDescent="0.25">
      <c r="A590" s="334" t="s">
        <v>1737</v>
      </c>
      <c r="B590" s="336" t="s">
        <v>1732</v>
      </c>
      <c r="C590" s="337"/>
      <c r="D590" s="340" t="s">
        <v>46</v>
      </c>
      <c r="E590" s="295" t="s">
        <v>1441</v>
      </c>
    </row>
    <row r="591" spans="1:5" x14ac:dyDescent="0.25">
      <c r="A591" s="335"/>
      <c r="B591" s="338"/>
      <c r="C591" s="339"/>
      <c r="D591" s="341"/>
      <c r="E591" s="296" t="s">
        <v>1442</v>
      </c>
    </row>
    <row r="592" spans="1:5" x14ac:dyDescent="0.25">
      <c r="A592" s="326" t="s">
        <v>1738</v>
      </c>
      <c r="B592" s="328" t="s">
        <v>1732</v>
      </c>
      <c r="C592" s="329"/>
      <c r="D592" s="332" t="s">
        <v>46</v>
      </c>
      <c r="E592" s="297" t="s">
        <v>1441</v>
      </c>
    </row>
    <row r="593" spans="1:5" x14ac:dyDescent="0.25">
      <c r="A593" s="327"/>
      <c r="B593" s="330"/>
      <c r="C593" s="331"/>
      <c r="D593" s="333"/>
      <c r="E593" s="298" t="s">
        <v>1442</v>
      </c>
    </row>
    <row r="594" spans="1:5" x14ac:dyDescent="0.25">
      <c r="A594" s="334" t="s">
        <v>1739</v>
      </c>
      <c r="B594" s="336" t="s">
        <v>1740</v>
      </c>
      <c r="C594" s="337"/>
      <c r="D594" s="340" t="s">
        <v>46</v>
      </c>
      <c r="E594" s="295" t="s">
        <v>1441</v>
      </c>
    </row>
    <row r="595" spans="1:5" x14ac:dyDescent="0.25">
      <c r="A595" s="335"/>
      <c r="B595" s="338"/>
      <c r="C595" s="339"/>
      <c r="D595" s="341"/>
      <c r="E595" s="296" t="s">
        <v>1442</v>
      </c>
    </row>
    <row r="596" spans="1:5" x14ac:dyDescent="0.25">
      <c r="A596" s="326" t="s">
        <v>1741</v>
      </c>
      <c r="B596" s="328" t="s">
        <v>1740</v>
      </c>
      <c r="C596" s="329"/>
      <c r="D596" s="332" t="s">
        <v>46</v>
      </c>
      <c r="E596" s="297" t="s">
        <v>1441</v>
      </c>
    </row>
    <row r="597" spans="1:5" x14ac:dyDescent="0.25">
      <c r="A597" s="327"/>
      <c r="B597" s="330"/>
      <c r="C597" s="331"/>
      <c r="D597" s="333"/>
      <c r="E597" s="298" t="s">
        <v>1442</v>
      </c>
    </row>
    <row r="598" spans="1:5" x14ac:dyDescent="0.25">
      <c r="A598" s="334" t="s">
        <v>1742</v>
      </c>
      <c r="B598" s="336" t="s">
        <v>1740</v>
      </c>
      <c r="C598" s="337"/>
      <c r="D598" s="340" t="s">
        <v>46</v>
      </c>
      <c r="E598" s="295" t="s">
        <v>1441</v>
      </c>
    </row>
    <row r="599" spans="1:5" x14ac:dyDescent="0.25">
      <c r="A599" s="335"/>
      <c r="B599" s="338"/>
      <c r="C599" s="339"/>
      <c r="D599" s="341"/>
      <c r="E599" s="296" t="s">
        <v>1442</v>
      </c>
    </row>
    <row r="600" spans="1:5" x14ac:dyDescent="0.25">
      <c r="A600" s="326" t="s">
        <v>1743</v>
      </c>
      <c r="B600" s="328" t="s">
        <v>1740</v>
      </c>
      <c r="C600" s="329"/>
      <c r="D600" s="332" t="s">
        <v>46</v>
      </c>
      <c r="E600" s="297" t="s">
        <v>1441</v>
      </c>
    </row>
    <row r="601" spans="1:5" x14ac:dyDescent="0.25">
      <c r="A601" s="327"/>
      <c r="B601" s="330"/>
      <c r="C601" s="331"/>
      <c r="D601" s="333"/>
      <c r="E601" s="298" t="s">
        <v>1442</v>
      </c>
    </row>
    <row r="602" spans="1:5" x14ac:dyDescent="0.25">
      <c r="A602" s="334" t="s">
        <v>1744</v>
      </c>
      <c r="B602" s="336" t="s">
        <v>1740</v>
      </c>
      <c r="C602" s="337"/>
      <c r="D602" s="340" t="s">
        <v>46</v>
      </c>
      <c r="E602" s="295" t="s">
        <v>1441</v>
      </c>
    </row>
    <row r="603" spans="1:5" x14ac:dyDescent="0.25">
      <c r="A603" s="335"/>
      <c r="B603" s="338"/>
      <c r="C603" s="339"/>
      <c r="D603" s="341"/>
      <c r="E603" s="296" t="s">
        <v>1442</v>
      </c>
    </row>
    <row r="604" spans="1:5" x14ac:dyDescent="0.25">
      <c r="A604" s="326" t="s">
        <v>1745</v>
      </c>
      <c r="B604" s="328" t="s">
        <v>1740</v>
      </c>
      <c r="C604" s="329"/>
      <c r="D604" s="332" t="s">
        <v>46</v>
      </c>
      <c r="E604" s="297" t="s">
        <v>1441</v>
      </c>
    </row>
    <row r="605" spans="1:5" x14ac:dyDescent="0.25">
      <c r="A605" s="327"/>
      <c r="B605" s="330"/>
      <c r="C605" s="331"/>
      <c r="D605" s="333"/>
      <c r="E605" s="298" t="s">
        <v>1442</v>
      </c>
    </row>
    <row r="606" spans="1:5" x14ac:dyDescent="0.25">
      <c r="A606" s="334" t="s">
        <v>1746</v>
      </c>
      <c r="B606" s="336" t="s">
        <v>1740</v>
      </c>
      <c r="C606" s="337"/>
      <c r="D606" s="340" t="s">
        <v>46</v>
      </c>
      <c r="E606" s="295" t="s">
        <v>1441</v>
      </c>
    </row>
    <row r="607" spans="1:5" x14ac:dyDescent="0.25">
      <c r="A607" s="335"/>
      <c r="B607" s="338"/>
      <c r="C607" s="339"/>
      <c r="D607" s="341"/>
      <c r="E607" s="296" t="s">
        <v>1442</v>
      </c>
    </row>
    <row r="608" spans="1:5" x14ac:dyDescent="0.25">
      <c r="A608" s="326" t="s">
        <v>1747</v>
      </c>
      <c r="B608" s="328" t="s">
        <v>1740</v>
      </c>
      <c r="C608" s="329"/>
      <c r="D608" s="332" t="s">
        <v>46</v>
      </c>
      <c r="E608" s="297" t="s">
        <v>1441</v>
      </c>
    </row>
    <row r="609" spans="1:5" x14ac:dyDescent="0.25">
      <c r="A609" s="327"/>
      <c r="B609" s="330"/>
      <c r="C609" s="331"/>
      <c r="D609" s="333"/>
      <c r="E609" s="298" t="s">
        <v>1442</v>
      </c>
    </row>
    <row r="610" spans="1:5" x14ac:dyDescent="0.25">
      <c r="A610" s="334" t="s">
        <v>1748</v>
      </c>
      <c r="B610" s="336" t="s">
        <v>1740</v>
      </c>
      <c r="C610" s="337"/>
      <c r="D610" s="340" t="s">
        <v>46</v>
      </c>
      <c r="E610" s="295" t="s">
        <v>1441</v>
      </c>
    </row>
    <row r="611" spans="1:5" x14ac:dyDescent="0.25">
      <c r="A611" s="335"/>
      <c r="B611" s="338"/>
      <c r="C611" s="339"/>
      <c r="D611" s="341"/>
      <c r="E611" s="296" t="s">
        <v>1442</v>
      </c>
    </row>
    <row r="612" spans="1:5" x14ac:dyDescent="0.25">
      <c r="A612" s="326" t="s">
        <v>1749</v>
      </c>
      <c r="B612" s="328" t="s">
        <v>1740</v>
      </c>
      <c r="C612" s="329"/>
      <c r="D612" s="332" t="s">
        <v>46</v>
      </c>
      <c r="E612" s="297" t="s">
        <v>1441</v>
      </c>
    </row>
    <row r="613" spans="1:5" x14ac:dyDescent="0.25">
      <c r="A613" s="327"/>
      <c r="B613" s="330"/>
      <c r="C613" s="331"/>
      <c r="D613" s="333"/>
      <c r="E613" s="298" t="s">
        <v>1442</v>
      </c>
    </row>
    <row r="614" spans="1:5" x14ac:dyDescent="0.25">
      <c r="A614" s="334" t="s">
        <v>1750</v>
      </c>
      <c r="B614" s="336" t="s">
        <v>1740</v>
      </c>
      <c r="C614" s="337"/>
      <c r="D614" s="340" t="s">
        <v>46</v>
      </c>
      <c r="E614" s="295" t="s">
        <v>1441</v>
      </c>
    </row>
    <row r="615" spans="1:5" x14ac:dyDescent="0.25">
      <c r="A615" s="335"/>
      <c r="B615" s="338"/>
      <c r="C615" s="339"/>
      <c r="D615" s="341"/>
      <c r="E615" s="296" t="s">
        <v>1442</v>
      </c>
    </row>
    <row r="616" spans="1:5" x14ac:dyDescent="0.25">
      <c r="A616" s="326" t="s">
        <v>1751</v>
      </c>
      <c r="B616" s="328" t="s">
        <v>1740</v>
      </c>
      <c r="C616" s="329"/>
      <c r="D616" s="332" t="s">
        <v>46</v>
      </c>
      <c r="E616" s="297" t="s">
        <v>1441</v>
      </c>
    </row>
    <row r="617" spans="1:5" x14ac:dyDescent="0.25">
      <c r="A617" s="327"/>
      <c r="B617" s="330"/>
      <c r="C617" s="331"/>
      <c r="D617" s="333"/>
      <c r="E617" s="298" t="s">
        <v>1442</v>
      </c>
    </row>
    <row r="618" spans="1:5" x14ac:dyDescent="0.25">
      <c r="A618" s="334" t="s">
        <v>1752</v>
      </c>
      <c r="B618" s="336" t="s">
        <v>1753</v>
      </c>
      <c r="C618" s="337"/>
      <c r="D618" s="340" t="s">
        <v>46</v>
      </c>
      <c r="E618" s="295" t="s">
        <v>1441</v>
      </c>
    </row>
    <row r="619" spans="1:5" x14ac:dyDescent="0.25">
      <c r="A619" s="335"/>
      <c r="B619" s="338"/>
      <c r="C619" s="339"/>
      <c r="D619" s="341"/>
      <c r="E619" s="296" t="s">
        <v>1442</v>
      </c>
    </row>
    <row r="620" spans="1:5" x14ac:dyDescent="0.25">
      <c r="A620" s="326" t="s">
        <v>1754</v>
      </c>
      <c r="B620" s="328" t="s">
        <v>1753</v>
      </c>
      <c r="C620" s="329"/>
      <c r="D620" s="332" t="s">
        <v>46</v>
      </c>
      <c r="E620" s="297" t="s">
        <v>1441</v>
      </c>
    </row>
    <row r="621" spans="1:5" x14ac:dyDescent="0.25">
      <c r="A621" s="327"/>
      <c r="B621" s="330"/>
      <c r="C621" s="331"/>
      <c r="D621" s="333"/>
      <c r="E621" s="298" t="s">
        <v>1442</v>
      </c>
    </row>
    <row r="622" spans="1:5" x14ac:dyDescent="0.25">
      <c r="A622" s="334" t="s">
        <v>1755</v>
      </c>
      <c r="B622" s="336" t="s">
        <v>1753</v>
      </c>
      <c r="C622" s="337"/>
      <c r="D622" s="340" t="s">
        <v>46</v>
      </c>
      <c r="E622" s="295" t="s">
        <v>1441</v>
      </c>
    </row>
    <row r="623" spans="1:5" x14ac:dyDescent="0.25">
      <c r="A623" s="335"/>
      <c r="B623" s="338"/>
      <c r="C623" s="339"/>
      <c r="D623" s="341"/>
      <c r="E623" s="296" t="s">
        <v>1442</v>
      </c>
    </row>
    <row r="624" spans="1:5" x14ac:dyDescent="0.25">
      <c r="A624" s="326" t="s">
        <v>1756</v>
      </c>
      <c r="B624" s="328" t="s">
        <v>1753</v>
      </c>
      <c r="C624" s="329"/>
      <c r="D624" s="332" t="s">
        <v>46</v>
      </c>
      <c r="E624" s="297" t="s">
        <v>1441</v>
      </c>
    </row>
    <row r="625" spans="1:5" x14ac:dyDescent="0.25">
      <c r="A625" s="327"/>
      <c r="B625" s="330"/>
      <c r="C625" s="331"/>
      <c r="D625" s="333"/>
      <c r="E625" s="298" t="s">
        <v>1442</v>
      </c>
    </row>
    <row r="626" spans="1:5" x14ac:dyDescent="0.25">
      <c r="A626" s="334" t="s">
        <v>1757</v>
      </c>
      <c r="B626" s="336" t="s">
        <v>1758</v>
      </c>
      <c r="C626" s="337"/>
      <c r="D626" s="340" t="s">
        <v>46</v>
      </c>
      <c r="E626" s="295" t="s">
        <v>1441</v>
      </c>
    </row>
    <row r="627" spans="1:5" x14ac:dyDescent="0.25">
      <c r="A627" s="335"/>
      <c r="B627" s="338"/>
      <c r="C627" s="339"/>
      <c r="D627" s="341"/>
      <c r="E627" s="296" t="s">
        <v>1442</v>
      </c>
    </row>
    <row r="628" spans="1:5" x14ac:dyDescent="0.25">
      <c r="A628" s="326" t="s">
        <v>1759</v>
      </c>
      <c r="B628" s="328" t="s">
        <v>1758</v>
      </c>
      <c r="C628" s="329"/>
      <c r="D628" s="332" t="s">
        <v>46</v>
      </c>
      <c r="E628" s="297" t="s">
        <v>1441</v>
      </c>
    </row>
    <row r="629" spans="1:5" x14ac:dyDescent="0.25">
      <c r="A629" s="327"/>
      <c r="B629" s="330"/>
      <c r="C629" s="331"/>
      <c r="D629" s="333"/>
      <c r="E629" s="298" t="s">
        <v>1442</v>
      </c>
    </row>
    <row r="630" spans="1:5" x14ac:dyDescent="0.25">
      <c r="A630" s="334" t="s">
        <v>1760</v>
      </c>
      <c r="B630" s="336" t="s">
        <v>1758</v>
      </c>
      <c r="C630" s="337"/>
      <c r="D630" s="340" t="s">
        <v>46</v>
      </c>
      <c r="E630" s="295" t="s">
        <v>1441</v>
      </c>
    </row>
    <row r="631" spans="1:5" x14ac:dyDescent="0.25">
      <c r="A631" s="335"/>
      <c r="B631" s="338"/>
      <c r="C631" s="339"/>
      <c r="D631" s="341"/>
      <c r="E631" s="296" t="s">
        <v>1442</v>
      </c>
    </row>
    <row r="632" spans="1:5" x14ac:dyDescent="0.25">
      <c r="A632" s="326" t="s">
        <v>1761</v>
      </c>
      <c r="B632" s="328" t="s">
        <v>1758</v>
      </c>
      <c r="C632" s="329"/>
      <c r="D632" s="332" t="s">
        <v>46</v>
      </c>
      <c r="E632" s="297" t="s">
        <v>1441</v>
      </c>
    </row>
    <row r="633" spans="1:5" x14ac:dyDescent="0.25">
      <c r="A633" s="327"/>
      <c r="B633" s="330"/>
      <c r="C633" s="331"/>
      <c r="D633" s="333"/>
      <c r="E633" s="298" t="s">
        <v>1442</v>
      </c>
    </row>
    <row r="634" spans="1:5" x14ac:dyDescent="0.25">
      <c r="A634" s="334" t="s">
        <v>1762</v>
      </c>
      <c r="B634" s="336" t="s">
        <v>1758</v>
      </c>
      <c r="C634" s="337"/>
      <c r="D634" s="340" t="s">
        <v>46</v>
      </c>
      <c r="E634" s="295" t="s">
        <v>1441</v>
      </c>
    </row>
    <row r="635" spans="1:5" x14ac:dyDescent="0.25">
      <c r="A635" s="335"/>
      <c r="B635" s="338"/>
      <c r="C635" s="339"/>
      <c r="D635" s="341"/>
      <c r="E635" s="296" t="s">
        <v>1442</v>
      </c>
    </row>
    <row r="636" spans="1:5" x14ac:dyDescent="0.25">
      <c r="A636" s="326" t="s">
        <v>1763</v>
      </c>
      <c r="B636" s="328" t="s">
        <v>1758</v>
      </c>
      <c r="C636" s="329"/>
      <c r="D636" s="332" t="s">
        <v>46</v>
      </c>
      <c r="E636" s="297" t="s">
        <v>1441</v>
      </c>
    </row>
    <row r="637" spans="1:5" x14ac:dyDescent="0.25">
      <c r="A637" s="327"/>
      <c r="B637" s="330"/>
      <c r="C637" s="331"/>
      <c r="D637" s="333"/>
      <c r="E637" s="298" t="s">
        <v>1442</v>
      </c>
    </row>
    <row r="638" spans="1:5" x14ac:dyDescent="0.25">
      <c r="A638" s="334" t="s">
        <v>1764</v>
      </c>
      <c r="B638" s="336" t="s">
        <v>1765</v>
      </c>
      <c r="C638" s="337"/>
      <c r="D638" s="340" t="s">
        <v>46</v>
      </c>
      <c r="E638" s="295" t="s">
        <v>1441</v>
      </c>
    </row>
    <row r="639" spans="1:5" x14ac:dyDescent="0.25">
      <c r="A639" s="335"/>
      <c r="B639" s="338"/>
      <c r="C639" s="339"/>
      <c r="D639" s="341"/>
      <c r="E639" s="296" t="s">
        <v>1442</v>
      </c>
    </row>
    <row r="640" spans="1:5" x14ac:dyDescent="0.25">
      <c r="A640" s="326" t="s">
        <v>1766</v>
      </c>
      <c r="B640" s="328" t="s">
        <v>1765</v>
      </c>
      <c r="C640" s="329"/>
      <c r="D640" s="332" t="s">
        <v>46</v>
      </c>
      <c r="E640" s="297" t="s">
        <v>1441</v>
      </c>
    </row>
    <row r="641" spans="1:5" x14ac:dyDescent="0.25">
      <c r="A641" s="327"/>
      <c r="B641" s="330"/>
      <c r="C641" s="331"/>
      <c r="D641" s="333"/>
      <c r="E641" s="298" t="s">
        <v>1442</v>
      </c>
    </row>
    <row r="642" spans="1:5" x14ac:dyDescent="0.25">
      <c r="A642" s="334" t="s">
        <v>1767</v>
      </c>
      <c r="B642" s="336" t="s">
        <v>1765</v>
      </c>
      <c r="C642" s="337"/>
      <c r="D642" s="340" t="s">
        <v>46</v>
      </c>
      <c r="E642" s="295" t="s">
        <v>1441</v>
      </c>
    </row>
    <row r="643" spans="1:5" x14ac:dyDescent="0.25">
      <c r="A643" s="335"/>
      <c r="B643" s="338"/>
      <c r="C643" s="339"/>
      <c r="D643" s="341"/>
      <c r="E643" s="296" t="s">
        <v>1442</v>
      </c>
    </row>
    <row r="644" spans="1:5" x14ac:dyDescent="0.25">
      <c r="A644" s="326" t="s">
        <v>1768</v>
      </c>
      <c r="B644" s="328" t="s">
        <v>1765</v>
      </c>
      <c r="C644" s="329"/>
      <c r="D644" s="332" t="s">
        <v>46</v>
      </c>
      <c r="E644" s="297" t="s">
        <v>1441</v>
      </c>
    </row>
    <row r="645" spans="1:5" x14ac:dyDescent="0.25">
      <c r="A645" s="327"/>
      <c r="B645" s="330"/>
      <c r="C645" s="331"/>
      <c r="D645" s="333"/>
      <c r="E645" s="298" t="s">
        <v>1442</v>
      </c>
    </row>
    <row r="646" spans="1:5" x14ac:dyDescent="0.25">
      <c r="A646" s="334" t="s">
        <v>1769</v>
      </c>
      <c r="B646" s="336" t="s">
        <v>1765</v>
      </c>
      <c r="C646" s="337"/>
      <c r="D646" s="340" t="s">
        <v>46</v>
      </c>
      <c r="E646" s="295" t="s">
        <v>1441</v>
      </c>
    </row>
    <row r="647" spans="1:5" x14ac:dyDescent="0.25">
      <c r="A647" s="335"/>
      <c r="B647" s="338"/>
      <c r="C647" s="339"/>
      <c r="D647" s="341"/>
      <c r="E647" s="296" t="s">
        <v>1442</v>
      </c>
    </row>
    <row r="648" spans="1:5" x14ac:dyDescent="0.25">
      <c r="A648" s="326" t="s">
        <v>1770</v>
      </c>
      <c r="B648" s="328" t="s">
        <v>1765</v>
      </c>
      <c r="C648" s="329"/>
      <c r="D648" s="332" t="s">
        <v>46</v>
      </c>
      <c r="E648" s="297" t="s">
        <v>1441</v>
      </c>
    </row>
    <row r="649" spans="1:5" x14ac:dyDescent="0.25">
      <c r="A649" s="327"/>
      <c r="B649" s="330"/>
      <c r="C649" s="331"/>
      <c r="D649" s="333"/>
      <c r="E649" s="298" t="s">
        <v>1442</v>
      </c>
    </row>
    <row r="650" spans="1:5" x14ac:dyDescent="0.25">
      <c r="A650" s="334" t="s">
        <v>1771</v>
      </c>
      <c r="B650" s="336" t="s">
        <v>1765</v>
      </c>
      <c r="C650" s="337"/>
      <c r="D650" s="340" t="s">
        <v>46</v>
      </c>
      <c r="E650" s="295" t="s">
        <v>1441</v>
      </c>
    </row>
    <row r="651" spans="1:5" x14ac:dyDescent="0.25">
      <c r="A651" s="335"/>
      <c r="B651" s="338"/>
      <c r="C651" s="339"/>
      <c r="D651" s="341"/>
      <c r="E651" s="296" t="s">
        <v>1442</v>
      </c>
    </row>
    <row r="652" spans="1:5" x14ac:dyDescent="0.25">
      <c r="A652" s="326" t="s">
        <v>1772</v>
      </c>
      <c r="B652" s="328" t="s">
        <v>1765</v>
      </c>
      <c r="C652" s="329"/>
      <c r="D652" s="332" t="s">
        <v>46</v>
      </c>
      <c r="E652" s="297" t="s">
        <v>1441</v>
      </c>
    </row>
    <row r="653" spans="1:5" x14ac:dyDescent="0.25">
      <c r="A653" s="327"/>
      <c r="B653" s="330"/>
      <c r="C653" s="331"/>
      <c r="D653" s="333"/>
      <c r="E653" s="298" t="s">
        <v>1442</v>
      </c>
    </row>
    <row r="654" spans="1:5" x14ac:dyDescent="0.25">
      <c r="A654" s="334" t="s">
        <v>1773</v>
      </c>
      <c r="B654" s="336" t="s">
        <v>1774</v>
      </c>
      <c r="C654" s="337"/>
      <c r="D654" s="340" t="s">
        <v>46</v>
      </c>
      <c r="E654" s="295" t="s">
        <v>1441</v>
      </c>
    </row>
    <row r="655" spans="1:5" x14ac:dyDescent="0.25">
      <c r="A655" s="335"/>
      <c r="B655" s="338"/>
      <c r="C655" s="339"/>
      <c r="D655" s="341"/>
      <c r="E655" s="296" t="s">
        <v>1442</v>
      </c>
    </row>
    <row r="656" spans="1:5" x14ac:dyDescent="0.25">
      <c r="A656" s="326" t="s">
        <v>1775</v>
      </c>
      <c r="B656" s="328" t="s">
        <v>1774</v>
      </c>
      <c r="C656" s="329"/>
      <c r="D656" s="332" t="s">
        <v>46</v>
      </c>
      <c r="E656" s="297" t="s">
        <v>1441</v>
      </c>
    </row>
    <row r="657" spans="1:5" x14ac:dyDescent="0.25">
      <c r="A657" s="327"/>
      <c r="B657" s="330"/>
      <c r="C657" s="331"/>
      <c r="D657" s="333"/>
      <c r="E657" s="298" t="s">
        <v>1442</v>
      </c>
    </row>
    <row r="658" spans="1:5" x14ac:dyDescent="0.25">
      <c r="A658" s="334" t="s">
        <v>1776</v>
      </c>
      <c r="B658" s="336" t="s">
        <v>1774</v>
      </c>
      <c r="C658" s="337"/>
      <c r="D658" s="340" t="s">
        <v>46</v>
      </c>
      <c r="E658" s="295" t="s">
        <v>1441</v>
      </c>
    </row>
    <row r="659" spans="1:5" x14ac:dyDescent="0.25">
      <c r="A659" s="335"/>
      <c r="B659" s="338"/>
      <c r="C659" s="339"/>
      <c r="D659" s="341"/>
      <c r="E659" s="296" t="s">
        <v>1442</v>
      </c>
    </row>
    <row r="660" spans="1:5" x14ac:dyDescent="0.25">
      <c r="A660" s="326" t="s">
        <v>1468</v>
      </c>
      <c r="B660" s="328" t="s">
        <v>1774</v>
      </c>
      <c r="C660" s="329"/>
      <c r="D660" s="332" t="s">
        <v>46</v>
      </c>
      <c r="E660" s="297" t="s">
        <v>1441</v>
      </c>
    </row>
    <row r="661" spans="1:5" x14ac:dyDescent="0.25">
      <c r="A661" s="327"/>
      <c r="B661" s="330"/>
      <c r="C661" s="331"/>
      <c r="D661" s="333"/>
      <c r="E661" s="298" t="s">
        <v>1442</v>
      </c>
    </row>
    <row r="662" spans="1:5" x14ac:dyDescent="0.25">
      <c r="A662" s="334" t="s">
        <v>1777</v>
      </c>
      <c r="B662" s="336" t="s">
        <v>1774</v>
      </c>
      <c r="C662" s="337"/>
      <c r="D662" s="340" t="s">
        <v>46</v>
      </c>
      <c r="E662" s="295" t="s">
        <v>1441</v>
      </c>
    </row>
    <row r="663" spans="1:5" x14ac:dyDescent="0.25">
      <c r="A663" s="335"/>
      <c r="B663" s="338"/>
      <c r="C663" s="339"/>
      <c r="D663" s="341"/>
      <c r="E663" s="296" t="s">
        <v>1442</v>
      </c>
    </row>
    <row r="664" spans="1:5" x14ac:dyDescent="0.25">
      <c r="A664" s="326" t="s">
        <v>1778</v>
      </c>
      <c r="B664" s="328" t="s">
        <v>1774</v>
      </c>
      <c r="C664" s="329"/>
      <c r="D664" s="332" t="s">
        <v>46</v>
      </c>
      <c r="E664" s="297" t="s">
        <v>1441</v>
      </c>
    </row>
    <row r="665" spans="1:5" x14ac:dyDescent="0.25">
      <c r="A665" s="327"/>
      <c r="B665" s="330"/>
      <c r="C665" s="331"/>
      <c r="D665" s="333"/>
      <c r="E665" s="298" t="s">
        <v>1442</v>
      </c>
    </row>
    <row r="666" spans="1:5" x14ac:dyDescent="0.25">
      <c r="A666" s="334" t="s">
        <v>1779</v>
      </c>
      <c r="B666" s="336" t="s">
        <v>1774</v>
      </c>
      <c r="C666" s="337"/>
      <c r="D666" s="340" t="s">
        <v>46</v>
      </c>
      <c r="E666" s="295" t="s">
        <v>1441</v>
      </c>
    </row>
    <row r="667" spans="1:5" x14ac:dyDescent="0.25">
      <c r="A667" s="335"/>
      <c r="B667" s="338"/>
      <c r="C667" s="339"/>
      <c r="D667" s="341"/>
      <c r="E667" s="296" t="s">
        <v>1442</v>
      </c>
    </row>
    <row r="668" spans="1:5" x14ac:dyDescent="0.25">
      <c r="A668" s="326" t="s">
        <v>1780</v>
      </c>
      <c r="B668" s="328" t="s">
        <v>1774</v>
      </c>
      <c r="C668" s="329"/>
      <c r="D668" s="332" t="s">
        <v>46</v>
      </c>
      <c r="E668" s="297" t="s">
        <v>1441</v>
      </c>
    </row>
    <row r="669" spans="1:5" x14ac:dyDescent="0.25">
      <c r="A669" s="327"/>
      <c r="B669" s="330"/>
      <c r="C669" s="331"/>
      <c r="D669" s="333"/>
      <c r="E669" s="298" t="s">
        <v>1442</v>
      </c>
    </row>
    <row r="670" spans="1:5" x14ac:dyDescent="0.25">
      <c r="A670" s="334" t="s">
        <v>1781</v>
      </c>
      <c r="B670" s="336" t="s">
        <v>1774</v>
      </c>
      <c r="C670" s="337"/>
      <c r="D670" s="340" t="s">
        <v>46</v>
      </c>
      <c r="E670" s="295" t="s">
        <v>1441</v>
      </c>
    </row>
    <row r="671" spans="1:5" x14ac:dyDescent="0.25">
      <c r="A671" s="335"/>
      <c r="B671" s="338"/>
      <c r="C671" s="339"/>
      <c r="D671" s="341"/>
      <c r="E671" s="296" t="s">
        <v>1442</v>
      </c>
    </row>
    <row r="672" spans="1:5" x14ac:dyDescent="0.25">
      <c r="A672" s="326" t="s">
        <v>1782</v>
      </c>
      <c r="B672" s="328" t="s">
        <v>1774</v>
      </c>
      <c r="C672" s="329"/>
      <c r="D672" s="332" t="s">
        <v>46</v>
      </c>
      <c r="E672" s="297" t="s">
        <v>1441</v>
      </c>
    </row>
    <row r="673" spans="1:5" x14ac:dyDescent="0.25">
      <c r="A673" s="327"/>
      <c r="B673" s="330"/>
      <c r="C673" s="331"/>
      <c r="D673" s="333"/>
      <c r="E673" s="298" t="s">
        <v>1442</v>
      </c>
    </row>
    <row r="674" spans="1:5" x14ac:dyDescent="0.25">
      <c r="A674" s="334" t="s">
        <v>1783</v>
      </c>
      <c r="B674" s="336" t="s">
        <v>1774</v>
      </c>
      <c r="C674" s="337"/>
      <c r="D674" s="340" t="s">
        <v>46</v>
      </c>
      <c r="E674" s="295" t="s">
        <v>1441</v>
      </c>
    </row>
    <row r="675" spans="1:5" x14ac:dyDescent="0.25">
      <c r="A675" s="335"/>
      <c r="B675" s="338"/>
      <c r="C675" s="339"/>
      <c r="D675" s="341"/>
      <c r="E675" s="296" t="s">
        <v>1442</v>
      </c>
    </row>
    <row r="676" spans="1:5" x14ac:dyDescent="0.25">
      <c r="A676" s="326" t="s">
        <v>1784</v>
      </c>
      <c r="B676" s="328" t="s">
        <v>1774</v>
      </c>
      <c r="C676" s="329"/>
      <c r="D676" s="332" t="s">
        <v>46</v>
      </c>
      <c r="E676" s="297" t="s">
        <v>1441</v>
      </c>
    </row>
    <row r="677" spans="1:5" x14ac:dyDescent="0.25">
      <c r="A677" s="327"/>
      <c r="B677" s="330"/>
      <c r="C677" s="331"/>
      <c r="D677" s="333"/>
      <c r="E677" s="298" t="s">
        <v>1442</v>
      </c>
    </row>
    <row r="678" spans="1:5" x14ac:dyDescent="0.25">
      <c r="A678" s="334" t="s">
        <v>1469</v>
      </c>
      <c r="B678" s="336" t="s">
        <v>1774</v>
      </c>
      <c r="C678" s="337"/>
      <c r="D678" s="340" t="s">
        <v>46</v>
      </c>
      <c r="E678" s="295" t="s">
        <v>1441</v>
      </c>
    </row>
    <row r="679" spans="1:5" x14ac:dyDescent="0.25">
      <c r="A679" s="335"/>
      <c r="B679" s="338"/>
      <c r="C679" s="339"/>
      <c r="D679" s="341"/>
      <c r="E679" s="296" t="s">
        <v>1442</v>
      </c>
    </row>
    <row r="680" spans="1:5" x14ac:dyDescent="0.25">
      <c r="A680" s="326" t="s">
        <v>1785</v>
      </c>
      <c r="B680" s="328" t="s">
        <v>1774</v>
      </c>
      <c r="C680" s="329"/>
      <c r="D680" s="332" t="s">
        <v>46</v>
      </c>
      <c r="E680" s="297" t="s">
        <v>1441</v>
      </c>
    </row>
    <row r="681" spans="1:5" x14ac:dyDescent="0.25">
      <c r="A681" s="327"/>
      <c r="B681" s="330"/>
      <c r="C681" s="331"/>
      <c r="D681" s="333"/>
      <c r="E681" s="298" t="s">
        <v>1442</v>
      </c>
    </row>
    <row r="682" spans="1:5" x14ac:dyDescent="0.25">
      <c r="A682" s="334" t="s">
        <v>1786</v>
      </c>
      <c r="B682" s="336" t="s">
        <v>1774</v>
      </c>
      <c r="C682" s="337"/>
      <c r="D682" s="340" t="s">
        <v>46</v>
      </c>
      <c r="E682" s="295" t="s">
        <v>1441</v>
      </c>
    </row>
    <row r="683" spans="1:5" x14ac:dyDescent="0.25">
      <c r="A683" s="335"/>
      <c r="B683" s="338"/>
      <c r="C683" s="339"/>
      <c r="D683" s="341"/>
      <c r="E683" s="296" t="s">
        <v>1442</v>
      </c>
    </row>
    <row r="684" spans="1:5" x14ac:dyDescent="0.25">
      <c r="A684" s="326" t="s">
        <v>1787</v>
      </c>
      <c r="B684" s="328" t="s">
        <v>1774</v>
      </c>
      <c r="C684" s="329"/>
      <c r="D684" s="332" t="s">
        <v>46</v>
      </c>
      <c r="E684" s="297" t="s">
        <v>1441</v>
      </c>
    </row>
    <row r="685" spans="1:5" x14ac:dyDescent="0.25">
      <c r="A685" s="327"/>
      <c r="B685" s="330"/>
      <c r="C685" s="331"/>
      <c r="D685" s="333"/>
      <c r="E685" s="298" t="s">
        <v>1442</v>
      </c>
    </row>
    <row r="686" spans="1:5" x14ac:dyDescent="0.25">
      <c r="A686" s="334" t="s">
        <v>1788</v>
      </c>
      <c r="B686" s="336" t="s">
        <v>1789</v>
      </c>
      <c r="C686" s="337"/>
      <c r="D686" s="340" t="s">
        <v>46</v>
      </c>
      <c r="E686" s="295" t="s">
        <v>1441</v>
      </c>
    </row>
    <row r="687" spans="1:5" x14ac:dyDescent="0.25">
      <c r="A687" s="335"/>
      <c r="B687" s="338"/>
      <c r="C687" s="339"/>
      <c r="D687" s="341"/>
      <c r="E687" s="296" t="s">
        <v>1442</v>
      </c>
    </row>
    <row r="688" spans="1:5" x14ac:dyDescent="0.25">
      <c r="A688" s="326" t="s">
        <v>1790</v>
      </c>
      <c r="B688" s="328" t="s">
        <v>1789</v>
      </c>
      <c r="C688" s="329"/>
      <c r="D688" s="332" t="s">
        <v>46</v>
      </c>
      <c r="E688" s="297" t="s">
        <v>1441</v>
      </c>
    </row>
    <row r="689" spans="1:5" x14ac:dyDescent="0.25">
      <c r="A689" s="327"/>
      <c r="B689" s="330"/>
      <c r="C689" s="331"/>
      <c r="D689" s="333"/>
      <c r="E689" s="298" t="s">
        <v>1442</v>
      </c>
    </row>
    <row r="690" spans="1:5" x14ac:dyDescent="0.25">
      <c r="A690" s="334" t="s">
        <v>1791</v>
      </c>
      <c r="B690" s="336" t="s">
        <v>1792</v>
      </c>
      <c r="C690" s="337"/>
      <c r="D690" s="340" t="s">
        <v>46</v>
      </c>
      <c r="E690" s="295" t="s">
        <v>1441</v>
      </c>
    </row>
    <row r="691" spans="1:5" x14ac:dyDescent="0.25">
      <c r="A691" s="335"/>
      <c r="B691" s="338"/>
      <c r="C691" s="339"/>
      <c r="D691" s="341"/>
      <c r="E691" s="296" t="s">
        <v>1442</v>
      </c>
    </row>
    <row r="692" spans="1:5" x14ac:dyDescent="0.25">
      <c r="A692" s="326" t="s">
        <v>1793</v>
      </c>
      <c r="B692" s="328" t="s">
        <v>1792</v>
      </c>
      <c r="C692" s="329"/>
      <c r="D692" s="332" t="s">
        <v>46</v>
      </c>
      <c r="E692" s="297" t="s">
        <v>1441</v>
      </c>
    </row>
    <row r="693" spans="1:5" x14ac:dyDescent="0.25">
      <c r="A693" s="327"/>
      <c r="B693" s="330"/>
      <c r="C693" s="331"/>
      <c r="D693" s="333"/>
      <c r="E693" s="298" t="s">
        <v>1442</v>
      </c>
    </row>
    <row r="694" spans="1:5" x14ac:dyDescent="0.25">
      <c r="A694" s="334" t="s">
        <v>1794</v>
      </c>
      <c r="B694" s="336" t="s">
        <v>1789</v>
      </c>
      <c r="C694" s="337"/>
      <c r="D694" s="340" t="s">
        <v>46</v>
      </c>
      <c r="E694" s="295" t="s">
        <v>1441</v>
      </c>
    </row>
    <row r="695" spans="1:5" x14ac:dyDescent="0.25">
      <c r="A695" s="335"/>
      <c r="B695" s="338"/>
      <c r="C695" s="339"/>
      <c r="D695" s="341"/>
      <c r="E695" s="296" t="s">
        <v>1442</v>
      </c>
    </row>
    <row r="696" spans="1:5" x14ac:dyDescent="0.25">
      <c r="A696" s="326" t="s">
        <v>1795</v>
      </c>
      <c r="B696" s="328" t="s">
        <v>1789</v>
      </c>
      <c r="C696" s="329"/>
      <c r="D696" s="332" t="s">
        <v>46</v>
      </c>
      <c r="E696" s="297" t="s">
        <v>1441</v>
      </c>
    </row>
    <row r="697" spans="1:5" x14ac:dyDescent="0.25">
      <c r="A697" s="327"/>
      <c r="B697" s="330"/>
      <c r="C697" s="331"/>
      <c r="D697" s="333"/>
      <c r="E697" s="298" t="s">
        <v>1442</v>
      </c>
    </row>
    <row r="698" spans="1:5" x14ac:dyDescent="0.25">
      <c r="A698" s="334" t="s">
        <v>1796</v>
      </c>
      <c r="B698" s="336" t="s">
        <v>1792</v>
      </c>
      <c r="C698" s="337"/>
      <c r="D698" s="340" t="s">
        <v>46</v>
      </c>
      <c r="E698" s="295" t="s">
        <v>1441</v>
      </c>
    </row>
    <row r="699" spans="1:5" x14ac:dyDescent="0.25">
      <c r="A699" s="335"/>
      <c r="B699" s="338"/>
      <c r="C699" s="339"/>
      <c r="D699" s="341"/>
      <c r="E699" s="296" t="s">
        <v>1442</v>
      </c>
    </row>
    <row r="700" spans="1:5" x14ac:dyDescent="0.25">
      <c r="A700" s="326" t="s">
        <v>1797</v>
      </c>
      <c r="B700" s="328" t="s">
        <v>1789</v>
      </c>
      <c r="C700" s="329"/>
      <c r="D700" s="332" t="s">
        <v>46</v>
      </c>
      <c r="E700" s="297" t="s">
        <v>1441</v>
      </c>
    </row>
    <row r="701" spans="1:5" x14ac:dyDescent="0.25">
      <c r="A701" s="327"/>
      <c r="B701" s="330"/>
      <c r="C701" s="331"/>
      <c r="D701" s="333"/>
      <c r="E701" s="298" t="s">
        <v>1442</v>
      </c>
    </row>
    <row r="702" spans="1:5" x14ac:dyDescent="0.25">
      <c r="A702" s="334" t="s">
        <v>1798</v>
      </c>
      <c r="B702" s="336" t="s">
        <v>1792</v>
      </c>
      <c r="C702" s="337"/>
      <c r="D702" s="340" t="s">
        <v>46</v>
      </c>
      <c r="E702" s="295" t="s">
        <v>1441</v>
      </c>
    </row>
    <row r="703" spans="1:5" x14ac:dyDescent="0.25">
      <c r="A703" s="335"/>
      <c r="B703" s="338"/>
      <c r="C703" s="339"/>
      <c r="D703" s="341"/>
      <c r="E703" s="296" t="s">
        <v>1442</v>
      </c>
    </row>
    <row r="704" spans="1:5" x14ac:dyDescent="0.25">
      <c r="A704" s="326" t="s">
        <v>1799</v>
      </c>
      <c r="B704" s="328" t="s">
        <v>1800</v>
      </c>
      <c r="C704" s="329"/>
      <c r="D704" s="332" t="s">
        <v>46</v>
      </c>
      <c r="E704" s="297" t="s">
        <v>1441</v>
      </c>
    </row>
    <row r="705" spans="1:5" x14ac:dyDescent="0.25">
      <c r="A705" s="327"/>
      <c r="B705" s="330"/>
      <c r="C705" s="331"/>
      <c r="D705" s="333"/>
      <c r="E705" s="298" t="s">
        <v>1442</v>
      </c>
    </row>
    <row r="706" spans="1:5" x14ac:dyDescent="0.25">
      <c r="A706" s="334" t="s">
        <v>1801</v>
      </c>
      <c r="B706" s="336" t="s">
        <v>1800</v>
      </c>
      <c r="C706" s="337"/>
      <c r="D706" s="340" t="s">
        <v>46</v>
      </c>
      <c r="E706" s="295" t="s">
        <v>1441</v>
      </c>
    </row>
    <row r="707" spans="1:5" x14ac:dyDescent="0.25">
      <c r="A707" s="335"/>
      <c r="B707" s="338"/>
      <c r="C707" s="339"/>
      <c r="D707" s="341"/>
      <c r="E707" s="296" t="s">
        <v>1442</v>
      </c>
    </row>
    <row r="708" spans="1:5" x14ac:dyDescent="0.25">
      <c r="A708" s="326" t="s">
        <v>1802</v>
      </c>
      <c r="B708" s="328" t="s">
        <v>1800</v>
      </c>
      <c r="C708" s="329"/>
      <c r="D708" s="332" t="s">
        <v>46</v>
      </c>
      <c r="E708" s="297" t="s">
        <v>1441</v>
      </c>
    </row>
    <row r="709" spans="1:5" x14ac:dyDescent="0.25">
      <c r="A709" s="327"/>
      <c r="B709" s="330"/>
      <c r="C709" s="331"/>
      <c r="D709" s="333"/>
      <c r="E709" s="298" t="s">
        <v>1442</v>
      </c>
    </row>
    <row r="710" spans="1:5" x14ac:dyDescent="0.25">
      <c r="A710" s="334" t="s">
        <v>1803</v>
      </c>
      <c r="B710" s="336" t="s">
        <v>1800</v>
      </c>
      <c r="C710" s="337"/>
      <c r="D710" s="340" t="s">
        <v>46</v>
      </c>
      <c r="E710" s="295" t="s">
        <v>1441</v>
      </c>
    </row>
    <row r="711" spans="1:5" x14ac:dyDescent="0.25">
      <c r="A711" s="335"/>
      <c r="B711" s="338"/>
      <c r="C711" s="339"/>
      <c r="D711" s="341"/>
      <c r="E711" s="296" t="s">
        <v>1442</v>
      </c>
    </row>
    <row r="712" spans="1:5" x14ac:dyDescent="0.25">
      <c r="A712" s="326" t="s">
        <v>1804</v>
      </c>
      <c r="B712" s="328" t="s">
        <v>1805</v>
      </c>
      <c r="C712" s="329"/>
      <c r="D712" s="332" t="s">
        <v>46</v>
      </c>
      <c r="E712" s="297" t="s">
        <v>1441</v>
      </c>
    </row>
    <row r="713" spans="1:5" x14ac:dyDescent="0.25">
      <c r="A713" s="327"/>
      <c r="B713" s="330"/>
      <c r="C713" s="331"/>
      <c r="D713" s="333"/>
      <c r="E713" s="298" t="s">
        <v>1442</v>
      </c>
    </row>
    <row r="714" spans="1:5" x14ac:dyDescent="0.25">
      <c r="A714" s="334" t="s">
        <v>1806</v>
      </c>
      <c r="B714" s="336" t="s">
        <v>1805</v>
      </c>
      <c r="C714" s="337"/>
      <c r="D714" s="340" t="s">
        <v>46</v>
      </c>
      <c r="E714" s="295" t="s">
        <v>1441</v>
      </c>
    </row>
    <row r="715" spans="1:5" x14ac:dyDescent="0.25">
      <c r="A715" s="335"/>
      <c r="B715" s="338"/>
      <c r="C715" s="339"/>
      <c r="D715" s="341"/>
      <c r="E715" s="296" t="s">
        <v>1442</v>
      </c>
    </row>
    <row r="716" spans="1:5" x14ac:dyDescent="0.25">
      <c r="A716" s="326" t="s">
        <v>1807</v>
      </c>
      <c r="B716" s="328" t="s">
        <v>1805</v>
      </c>
      <c r="C716" s="329"/>
      <c r="D716" s="332" t="s">
        <v>46</v>
      </c>
      <c r="E716" s="297" t="s">
        <v>1441</v>
      </c>
    </row>
    <row r="717" spans="1:5" x14ac:dyDescent="0.25">
      <c r="A717" s="327"/>
      <c r="B717" s="330"/>
      <c r="C717" s="331"/>
      <c r="D717" s="333"/>
      <c r="E717" s="298" t="s">
        <v>1442</v>
      </c>
    </row>
    <row r="718" spans="1:5" x14ac:dyDescent="0.25">
      <c r="A718" s="334" t="s">
        <v>1808</v>
      </c>
      <c r="B718" s="336" t="s">
        <v>1805</v>
      </c>
      <c r="C718" s="337"/>
      <c r="D718" s="340" t="s">
        <v>46</v>
      </c>
      <c r="E718" s="295" t="s">
        <v>1441</v>
      </c>
    </row>
    <row r="719" spans="1:5" x14ac:dyDescent="0.25">
      <c r="A719" s="335"/>
      <c r="B719" s="338"/>
      <c r="C719" s="339"/>
      <c r="D719" s="341"/>
      <c r="E719" s="296" t="s">
        <v>1442</v>
      </c>
    </row>
    <row r="720" spans="1:5" x14ac:dyDescent="0.25">
      <c r="A720" s="326" t="s">
        <v>1809</v>
      </c>
      <c r="B720" s="328" t="s">
        <v>1805</v>
      </c>
      <c r="C720" s="329"/>
      <c r="D720" s="332" t="s">
        <v>46</v>
      </c>
      <c r="E720" s="297" t="s">
        <v>1441</v>
      </c>
    </row>
    <row r="721" spans="1:5" x14ac:dyDescent="0.25">
      <c r="A721" s="327"/>
      <c r="B721" s="330"/>
      <c r="C721" s="331"/>
      <c r="D721" s="333"/>
      <c r="E721" s="298" t="s">
        <v>1442</v>
      </c>
    </row>
    <row r="722" spans="1:5" x14ac:dyDescent="0.25">
      <c r="A722" s="334" t="s">
        <v>1810</v>
      </c>
      <c r="B722" s="336" t="s">
        <v>1805</v>
      </c>
      <c r="C722" s="337"/>
      <c r="D722" s="340" t="s">
        <v>46</v>
      </c>
      <c r="E722" s="295" t="s">
        <v>1441</v>
      </c>
    </row>
    <row r="723" spans="1:5" x14ac:dyDescent="0.25">
      <c r="A723" s="335"/>
      <c r="B723" s="338"/>
      <c r="C723" s="339"/>
      <c r="D723" s="341"/>
      <c r="E723" s="296" t="s">
        <v>1442</v>
      </c>
    </row>
    <row r="724" spans="1:5" x14ac:dyDescent="0.25">
      <c r="A724" s="326" t="s">
        <v>1811</v>
      </c>
      <c r="B724" s="328" t="s">
        <v>1812</v>
      </c>
      <c r="C724" s="329"/>
      <c r="D724" s="332" t="s">
        <v>46</v>
      </c>
      <c r="E724" s="297" t="s">
        <v>1441</v>
      </c>
    </row>
    <row r="725" spans="1:5" x14ac:dyDescent="0.25">
      <c r="A725" s="327"/>
      <c r="B725" s="330"/>
      <c r="C725" s="331"/>
      <c r="D725" s="333"/>
      <c r="E725" s="298" t="s">
        <v>1442</v>
      </c>
    </row>
    <row r="726" spans="1:5" x14ac:dyDescent="0.25">
      <c r="A726" s="334" t="s">
        <v>1813</v>
      </c>
      <c r="B726" s="336" t="s">
        <v>1812</v>
      </c>
      <c r="C726" s="337"/>
      <c r="D726" s="340" t="s">
        <v>46</v>
      </c>
      <c r="E726" s="295" t="s">
        <v>1441</v>
      </c>
    </row>
    <row r="727" spans="1:5" x14ac:dyDescent="0.25">
      <c r="A727" s="335"/>
      <c r="B727" s="338"/>
      <c r="C727" s="339"/>
      <c r="D727" s="341"/>
      <c r="E727" s="296" t="s">
        <v>1442</v>
      </c>
    </row>
    <row r="728" spans="1:5" x14ac:dyDescent="0.25">
      <c r="A728" s="326" t="s">
        <v>1814</v>
      </c>
      <c r="B728" s="328" t="s">
        <v>1812</v>
      </c>
      <c r="C728" s="329"/>
      <c r="D728" s="332" t="s">
        <v>46</v>
      </c>
      <c r="E728" s="297" t="s">
        <v>1441</v>
      </c>
    </row>
    <row r="729" spans="1:5" x14ac:dyDescent="0.25">
      <c r="A729" s="327"/>
      <c r="B729" s="330"/>
      <c r="C729" s="331"/>
      <c r="D729" s="333"/>
      <c r="E729" s="298" t="s">
        <v>1442</v>
      </c>
    </row>
    <row r="730" spans="1:5" x14ac:dyDescent="0.25">
      <c r="A730" s="334" t="s">
        <v>1815</v>
      </c>
      <c r="B730" s="336" t="s">
        <v>1812</v>
      </c>
      <c r="C730" s="337"/>
      <c r="D730" s="340" t="s">
        <v>46</v>
      </c>
      <c r="E730" s="295" t="s">
        <v>1441</v>
      </c>
    </row>
    <row r="731" spans="1:5" x14ac:dyDescent="0.25">
      <c r="A731" s="335"/>
      <c r="B731" s="338"/>
      <c r="C731" s="339"/>
      <c r="D731" s="341"/>
      <c r="E731" s="296" t="s">
        <v>1442</v>
      </c>
    </row>
    <row r="732" spans="1:5" x14ac:dyDescent="0.25">
      <c r="A732" s="326" t="s">
        <v>1816</v>
      </c>
      <c r="B732" s="328" t="s">
        <v>1812</v>
      </c>
      <c r="C732" s="329"/>
      <c r="D732" s="332" t="s">
        <v>46</v>
      </c>
      <c r="E732" s="297" t="s">
        <v>1441</v>
      </c>
    </row>
    <row r="733" spans="1:5" x14ac:dyDescent="0.25">
      <c r="A733" s="327"/>
      <c r="B733" s="330"/>
      <c r="C733" s="331"/>
      <c r="D733" s="333"/>
      <c r="E733" s="298" t="s">
        <v>1442</v>
      </c>
    </row>
    <row r="734" spans="1:5" x14ac:dyDescent="0.25">
      <c r="A734" s="334" t="s">
        <v>1817</v>
      </c>
      <c r="B734" s="336" t="s">
        <v>1753</v>
      </c>
      <c r="C734" s="337"/>
      <c r="D734" s="340" t="s">
        <v>46</v>
      </c>
      <c r="E734" s="295" t="s">
        <v>1441</v>
      </c>
    </row>
    <row r="735" spans="1:5" x14ac:dyDescent="0.25">
      <c r="A735" s="335"/>
      <c r="B735" s="338"/>
      <c r="C735" s="339"/>
      <c r="D735" s="341"/>
      <c r="E735" s="296" t="s">
        <v>1442</v>
      </c>
    </row>
    <row r="736" spans="1:5" x14ac:dyDescent="0.25">
      <c r="A736" s="326" t="s">
        <v>1694</v>
      </c>
      <c r="B736" s="328"/>
      <c r="C736" s="329"/>
      <c r="D736" s="332" t="s">
        <v>46</v>
      </c>
      <c r="E736" s="297" t="s">
        <v>1441</v>
      </c>
    </row>
    <row r="737" spans="1:5" x14ac:dyDescent="0.25">
      <c r="A737" s="327"/>
      <c r="B737" s="330"/>
      <c r="C737" s="331"/>
      <c r="D737" s="333"/>
      <c r="E737" s="298" t="s">
        <v>1442</v>
      </c>
    </row>
    <row r="738" spans="1:5" x14ac:dyDescent="0.25">
      <c r="A738" s="334" t="s">
        <v>1713</v>
      </c>
      <c r="B738" s="336"/>
      <c r="C738" s="337"/>
      <c r="D738" s="340" t="s">
        <v>46</v>
      </c>
      <c r="E738" s="295" t="s">
        <v>1441</v>
      </c>
    </row>
    <row r="739" spans="1:5" x14ac:dyDescent="0.25">
      <c r="A739" s="335"/>
      <c r="B739" s="338"/>
      <c r="C739" s="339"/>
      <c r="D739" s="341"/>
      <c r="E739" s="296" t="s">
        <v>1442</v>
      </c>
    </row>
    <row r="740" spans="1:5" x14ac:dyDescent="0.25">
      <c r="A740" s="326" t="s">
        <v>1719</v>
      </c>
      <c r="B740" s="328"/>
      <c r="C740" s="329"/>
      <c r="D740" s="332" t="s">
        <v>46</v>
      </c>
      <c r="E740" s="297" t="s">
        <v>1441</v>
      </c>
    </row>
    <row r="741" spans="1:5" x14ac:dyDescent="0.25">
      <c r="A741" s="327"/>
      <c r="B741" s="330"/>
      <c r="C741" s="331"/>
      <c r="D741" s="333"/>
      <c r="E741" s="298" t="s">
        <v>1442</v>
      </c>
    </row>
    <row r="742" spans="1:5" x14ac:dyDescent="0.25">
      <c r="A742" s="334" t="s">
        <v>1732</v>
      </c>
      <c r="B742" s="336"/>
      <c r="C742" s="337"/>
      <c r="D742" s="340" t="s">
        <v>46</v>
      </c>
      <c r="E742" s="295" t="s">
        <v>1441</v>
      </c>
    </row>
    <row r="743" spans="1:5" x14ac:dyDescent="0.25">
      <c r="A743" s="335"/>
      <c r="B743" s="338"/>
      <c r="C743" s="339"/>
      <c r="D743" s="341"/>
      <c r="E743" s="296" t="s">
        <v>1442</v>
      </c>
    </row>
    <row r="744" spans="1:5" x14ac:dyDescent="0.25">
      <c r="A744" s="326" t="s">
        <v>1753</v>
      </c>
      <c r="B744" s="328"/>
      <c r="C744" s="329"/>
      <c r="D744" s="332" t="s">
        <v>46</v>
      </c>
      <c r="E744" s="297" t="s">
        <v>1441</v>
      </c>
    </row>
    <row r="745" spans="1:5" x14ac:dyDescent="0.25">
      <c r="A745" s="327"/>
      <c r="B745" s="330"/>
      <c r="C745" s="331"/>
      <c r="D745" s="333"/>
      <c r="E745" s="298" t="s">
        <v>1442</v>
      </c>
    </row>
    <row r="746" spans="1:5" x14ac:dyDescent="0.25">
      <c r="A746" s="334" t="s">
        <v>1758</v>
      </c>
      <c r="B746" s="336"/>
      <c r="C746" s="337"/>
      <c r="D746" s="340" t="s">
        <v>46</v>
      </c>
      <c r="E746" s="295" t="s">
        <v>1441</v>
      </c>
    </row>
    <row r="747" spans="1:5" x14ac:dyDescent="0.25">
      <c r="A747" s="335"/>
      <c r="B747" s="338"/>
      <c r="C747" s="339"/>
      <c r="D747" s="341"/>
      <c r="E747" s="296" t="s">
        <v>1442</v>
      </c>
    </row>
    <row r="748" spans="1:5" x14ac:dyDescent="0.25">
      <c r="A748" s="326" t="s">
        <v>1765</v>
      </c>
      <c r="B748" s="328"/>
      <c r="C748" s="329"/>
      <c r="D748" s="332" t="s">
        <v>46</v>
      </c>
      <c r="E748" s="297" t="s">
        <v>1441</v>
      </c>
    </row>
    <row r="749" spans="1:5" x14ac:dyDescent="0.25">
      <c r="A749" s="327"/>
      <c r="B749" s="330"/>
      <c r="C749" s="331"/>
      <c r="D749" s="333"/>
      <c r="E749" s="298" t="s">
        <v>1442</v>
      </c>
    </row>
    <row r="750" spans="1:5" x14ac:dyDescent="0.25">
      <c r="A750" s="334" t="s">
        <v>1774</v>
      </c>
      <c r="B750" s="336"/>
      <c r="C750" s="337"/>
      <c r="D750" s="340" t="s">
        <v>46</v>
      </c>
      <c r="E750" s="295" t="s">
        <v>1441</v>
      </c>
    </row>
    <row r="751" spans="1:5" x14ac:dyDescent="0.25">
      <c r="A751" s="335"/>
      <c r="B751" s="338"/>
      <c r="C751" s="339"/>
      <c r="D751" s="341"/>
      <c r="E751" s="296" t="s">
        <v>1442</v>
      </c>
    </row>
    <row r="752" spans="1:5" x14ac:dyDescent="0.25">
      <c r="A752" s="326" t="s">
        <v>1789</v>
      </c>
      <c r="B752" s="328"/>
      <c r="C752" s="329"/>
      <c r="D752" s="332" t="s">
        <v>46</v>
      </c>
      <c r="E752" s="297" t="s">
        <v>1441</v>
      </c>
    </row>
    <row r="753" spans="1:5" x14ac:dyDescent="0.25">
      <c r="A753" s="327"/>
      <c r="B753" s="330"/>
      <c r="C753" s="331"/>
      <c r="D753" s="333"/>
      <c r="E753" s="298" t="s">
        <v>1442</v>
      </c>
    </row>
    <row r="754" spans="1:5" x14ac:dyDescent="0.25">
      <c r="A754" s="334" t="s">
        <v>1800</v>
      </c>
      <c r="B754" s="336"/>
      <c r="C754" s="337"/>
      <c r="D754" s="340" t="s">
        <v>46</v>
      </c>
      <c r="E754" s="295" t="s">
        <v>1441</v>
      </c>
    </row>
    <row r="755" spans="1:5" x14ac:dyDescent="0.25">
      <c r="A755" s="335"/>
      <c r="B755" s="338"/>
      <c r="C755" s="339"/>
      <c r="D755" s="341"/>
      <c r="E755" s="296" t="s">
        <v>1442</v>
      </c>
    </row>
    <row r="756" spans="1:5" x14ac:dyDescent="0.25">
      <c r="A756" s="326" t="s">
        <v>1805</v>
      </c>
      <c r="B756" s="328"/>
      <c r="C756" s="329"/>
      <c r="D756" s="332" t="s">
        <v>46</v>
      </c>
      <c r="E756" s="297" t="s">
        <v>1441</v>
      </c>
    </row>
    <row r="757" spans="1:5" x14ac:dyDescent="0.25">
      <c r="A757" s="327"/>
      <c r="B757" s="330"/>
      <c r="C757" s="331"/>
      <c r="D757" s="333"/>
      <c r="E757" s="298" t="s">
        <v>1442</v>
      </c>
    </row>
    <row r="758" spans="1:5" x14ac:dyDescent="0.25">
      <c r="A758" s="334" t="s">
        <v>1740</v>
      </c>
      <c r="B758" s="336"/>
      <c r="C758" s="337"/>
      <c r="D758" s="340" t="s">
        <v>46</v>
      </c>
      <c r="E758" s="295" t="s">
        <v>1441</v>
      </c>
    </row>
    <row r="759" spans="1:5" x14ac:dyDescent="0.25">
      <c r="A759" s="335"/>
      <c r="B759" s="338"/>
      <c r="C759" s="339"/>
      <c r="D759" s="341"/>
      <c r="E759" s="296" t="s">
        <v>1442</v>
      </c>
    </row>
    <row r="760" spans="1:5" x14ac:dyDescent="0.25">
      <c r="A760" s="326" t="s">
        <v>1818</v>
      </c>
      <c r="B760" s="328" t="s">
        <v>1719</v>
      </c>
      <c r="C760" s="329"/>
      <c r="D760" s="332" t="s">
        <v>46</v>
      </c>
      <c r="E760" s="297" t="s">
        <v>1441</v>
      </c>
    </row>
    <row r="761" spans="1:5" x14ac:dyDescent="0.25">
      <c r="A761" s="327"/>
      <c r="B761" s="330"/>
      <c r="C761" s="331"/>
      <c r="D761" s="333"/>
      <c r="E761" s="298" t="s">
        <v>1442</v>
      </c>
    </row>
    <row r="762" spans="1:5" x14ac:dyDescent="0.25">
      <c r="A762" s="334" t="s">
        <v>1819</v>
      </c>
      <c r="B762" s="336" t="s">
        <v>1732</v>
      </c>
      <c r="C762" s="337"/>
      <c r="D762" s="340" t="s">
        <v>46</v>
      </c>
      <c r="E762" s="295" t="s">
        <v>1441</v>
      </c>
    </row>
    <row r="763" spans="1:5" x14ac:dyDescent="0.25">
      <c r="A763" s="335"/>
      <c r="B763" s="338"/>
      <c r="C763" s="339"/>
      <c r="D763" s="341"/>
      <c r="E763" s="296" t="s">
        <v>1442</v>
      </c>
    </row>
    <row r="764" spans="1:5" x14ac:dyDescent="0.25">
      <c r="A764" s="326" t="s">
        <v>1820</v>
      </c>
      <c r="B764" s="328" t="s">
        <v>1740</v>
      </c>
      <c r="C764" s="329"/>
      <c r="D764" s="332" t="s">
        <v>46</v>
      </c>
      <c r="E764" s="297" t="s">
        <v>1441</v>
      </c>
    </row>
    <row r="765" spans="1:5" x14ac:dyDescent="0.25">
      <c r="A765" s="327"/>
      <c r="B765" s="330"/>
      <c r="C765" s="331"/>
      <c r="D765" s="333"/>
      <c r="E765" s="298" t="s">
        <v>1442</v>
      </c>
    </row>
    <row r="766" spans="1:5" x14ac:dyDescent="0.25">
      <c r="A766" s="334" t="s">
        <v>1821</v>
      </c>
      <c r="B766" s="336" t="s">
        <v>1765</v>
      </c>
      <c r="C766" s="337"/>
      <c r="D766" s="340" t="s">
        <v>46</v>
      </c>
      <c r="E766" s="295" t="s">
        <v>1441</v>
      </c>
    </row>
    <row r="767" spans="1:5" x14ac:dyDescent="0.25">
      <c r="A767" s="335"/>
      <c r="B767" s="338"/>
      <c r="C767" s="339"/>
      <c r="D767" s="341"/>
      <c r="E767" s="296" t="s">
        <v>1442</v>
      </c>
    </row>
    <row r="768" spans="1:5" x14ac:dyDescent="0.25">
      <c r="A768" s="326" t="s">
        <v>1822</v>
      </c>
      <c r="B768" s="328" t="s">
        <v>1774</v>
      </c>
      <c r="C768" s="329"/>
      <c r="D768" s="332" t="s">
        <v>46</v>
      </c>
      <c r="E768" s="297" t="s">
        <v>1441</v>
      </c>
    </row>
    <row r="769" spans="1:5" x14ac:dyDescent="0.25">
      <c r="A769" s="327"/>
      <c r="B769" s="330"/>
      <c r="C769" s="331"/>
      <c r="D769" s="333"/>
      <c r="E769" s="298" t="s">
        <v>1442</v>
      </c>
    </row>
    <row r="770" spans="1:5" x14ac:dyDescent="0.25">
      <c r="A770" s="334" t="s">
        <v>1823</v>
      </c>
      <c r="B770" s="336" t="s">
        <v>1800</v>
      </c>
      <c r="C770" s="337"/>
      <c r="D770" s="340" t="s">
        <v>46</v>
      </c>
      <c r="E770" s="295" t="s">
        <v>1441</v>
      </c>
    </row>
    <row r="771" spans="1:5" x14ac:dyDescent="0.25">
      <c r="A771" s="335"/>
      <c r="B771" s="338"/>
      <c r="C771" s="339"/>
      <c r="D771" s="341"/>
      <c r="E771" s="296" t="s">
        <v>1442</v>
      </c>
    </row>
    <row r="772" spans="1:5" x14ac:dyDescent="0.25">
      <c r="A772" s="326" t="s">
        <v>1824</v>
      </c>
      <c r="B772" s="328" t="s">
        <v>1812</v>
      </c>
      <c r="C772" s="329"/>
      <c r="D772" s="332" t="s">
        <v>46</v>
      </c>
      <c r="E772" s="297" t="s">
        <v>1441</v>
      </c>
    </row>
    <row r="773" spans="1:5" x14ac:dyDescent="0.25">
      <c r="A773" s="327"/>
      <c r="B773" s="330"/>
      <c r="C773" s="331"/>
      <c r="D773" s="333"/>
      <c r="E773" s="298" t="s">
        <v>1442</v>
      </c>
    </row>
    <row r="774" spans="1:5" x14ac:dyDescent="0.25">
      <c r="A774" s="334" t="s">
        <v>1812</v>
      </c>
      <c r="B774" s="336"/>
      <c r="C774" s="337"/>
      <c r="D774" s="340" t="s">
        <v>46</v>
      </c>
      <c r="E774" s="295" t="s">
        <v>1441</v>
      </c>
    </row>
    <row r="775" spans="1:5" x14ac:dyDescent="0.25">
      <c r="A775" s="335"/>
      <c r="B775" s="338"/>
      <c r="C775" s="339"/>
      <c r="D775" s="341"/>
      <c r="E775" s="296" t="s">
        <v>1442</v>
      </c>
    </row>
    <row r="776" spans="1:5" x14ac:dyDescent="0.25">
      <c r="A776" s="293" t="s">
        <v>1825</v>
      </c>
      <c r="B776" s="315"/>
      <c r="C776" s="316"/>
      <c r="D776" s="283" t="s">
        <v>46</v>
      </c>
      <c r="E776" s="294"/>
    </row>
    <row r="777" spans="1:5" x14ac:dyDescent="0.25">
      <c r="A777" s="334" t="s">
        <v>1826</v>
      </c>
      <c r="B777" s="336" t="s">
        <v>1694</v>
      </c>
      <c r="C777" s="337"/>
      <c r="D777" s="340" t="s">
        <v>46</v>
      </c>
      <c r="E777" s="295" t="s">
        <v>1441</v>
      </c>
    </row>
    <row r="778" spans="1:5" x14ac:dyDescent="0.25">
      <c r="A778" s="335"/>
      <c r="B778" s="338"/>
      <c r="C778" s="339"/>
      <c r="D778" s="341"/>
      <c r="E778" s="296" t="s">
        <v>1442</v>
      </c>
    </row>
    <row r="779" spans="1:5" x14ac:dyDescent="0.25">
      <c r="A779" s="326" t="s">
        <v>1827</v>
      </c>
      <c r="B779" s="328" t="s">
        <v>1812</v>
      </c>
      <c r="C779" s="329"/>
      <c r="D779" s="332" t="s">
        <v>46</v>
      </c>
      <c r="E779" s="297" t="s">
        <v>1441</v>
      </c>
    </row>
    <row r="780" spans="1:5" x14ac:dyDescent="0.25">
      <c r="A780" s="327"/>
      <c r="B780" s="330"/>
      <c r="C780" s="331"/>
      <c r="D780" s="333"/>
      <c r="E780" s="298" t="s">
        <v>1442</v>
      </c>
    </row>
    <row r="781" spans="1:5" x14ac:dyDescent="0.25">
      <c r="A781" s="334" t="s">
        <v>1828</v>
      </c>
      <c r="B781" s="336" t="s">
        <v>1792</v>
      </c>
      <c r="C781" s="337"/>
      <c r="D781" s="340" t="s">
        <v>46</v>
      </c>
      <c r="E781" s="295" t="s">
        <v>1441</v>
      </c>
    </row>
    <row r="782" spans="1:5" x14ac:dyDescent="0.25">
      <c r="A782" s="335"/>
      <c r="B782" s="338"/>
      <c r="C782" s="339"/>
      <c r="D782" s="341"/>
      <c r="E782" s="296" t="s">
        <v>1442</v>
      </c>
    </row>
    <row r="783" spans="1:5" x14ac:dyDescent="0.25">
      <c r="A783" s="326" t="s">
        <v>1829</v>
      </c>
      <c r="B783" s="328" t="s">
        <v>1812</v>
      </c>
      <c r="C783" s="329"/>
      <c r="D783" s="332" t="s">
        <v>46</v>
      </c>
      <c r="E783" s="297" t="s">
        <v>1441</v>
      </c>
    </row>
    <row r="784" spans="1:5" x14ac:dyDescent="0.25">
      <c r="A784" s="327"/>
      <c r="B784" s="330"/>
      <c r="C784" s="331"/>
      <c r="D784" s="333"/>
      <c r="E784" s="298" t="s">
        <v>1442</v>
      </c>
    </row>
    <row r="785" spans="1:5" x14ac:dyDescent="0.25">
      <c r="A785" s="334" t="s">
        <v>1830</v>
      </c>
      <c r="B785" s="336" t="s">
        <v>1732</v>
      </c>
      <c r="C785" s="337"/>
      <c r="D785" s="340" t="s">
        <v>46</v>
      </c>
      <c r="E785" s="295" t="s">
        <v>1441</v>
      </c>
    </row>
    <row r="786" spans="1:5" x14ac:dyDescent="0.25">
      <c r="A786" s="335"/>
      <c r="B786" s="338"/>
      <c r="C786" s="339"/>
      <c r="D786" s="341"/>
      <c r="E786" s="296" t="s">
        <v>1442</v>
      </c>
    </row>
    <row r="787" spans="1:5" x14ac:dyDescent="0.25">
      <c r="A787" s="326" t="s">
        <v>1831</v>
      </c>
      <c r="B787" s="328" t="s">
        <v>1732</v>
      </c>
      <c r="C787" s="329"/>
      <c r="D787" s="332" t="s">
        <v>46</v>
      </c>
      <c r="E787" s="297" t="s">
        <v>1441</v>
      </c>
    </row>
    <row r="788" spans="1:5" x14ac:dyDescent="0.25">
      <c r="A788" s="327"/>
      <c r="B788" s="330"/>
      <c r="C788" s="331"/>
      <c r="D788" s="333"/>
      <c r="E788" s="298" t="s">
        <v>1442</v>
      </c>
    </row>
    <row r="789" spans="1:5" x14ac:dyDescent="0.25">
      <c r="A789" s="334" t="s">
        <v>1792</v>
      </c>
      <c r="B789" s="336"/>
      <c r="C789" s="337"/>
      <c r="D789" s="340" t="s">
        <v>46</v>
      </c>
      <c r="E789" s="295" t="s">
        <v>1441</v>
      </c>
    </row>
    <row r="790" spans="1:5" x14ac:dyDescent="0.25">
      <c r="A790" s="335"/>
      <c r="B790" s="338"/>
      <c r="C790" s="339"/>
      <c r="D790" s="341"/>
      <c r="E790" s="296" t="s">
        <v>1442</v>
      </c>
    </row>
    <row r="791" spans="1:5" x14ac:dyDescent="0.25">
      <c r="A791" s="326" t="s">
        <v>1832</v>
      </c>
      <c r="B791" s="328"/>
      <c r="C791" s="329"/>
      <c r="D791" s="332" t="s">
        <v>47</v>
      </c>
      <c r="E791" s="297" t="s">
        <v>1441</v>
      </c>
    </row>
    <row r="792" spans="1:5" x14ac:dyDescent="0.25">
      <c r="A792" s="327"/>
      <c r="B792" s="330"/>
      <c r="C792" s="331"/>
      <c r="D792" s="333"/>
      <c r="E792" s="298" t="s">
        <v>1442</v>
      </c>
    </row>
    <row r="793" spans="1:5" x14ac:dyDescent="0.25">
      <c r="A793" s="334" t="s">
        <v>1833</v>
      </c>
      <c r="B793" s="336"/>
      <c r="C793" s="337"/>
      <c r="D793" s="340" t="s">
        <v>47</v>
      </c>
      <c r="E793" s="295" t="s">
        <v>1441</v>
      </c>
    </row>
    <row r="794" spans="1:5" x14ac:dyDescent="0.25">
      <c r="A794" s="335"/>
      <c r="B794" s="338"/>
      <c r="C794" s="339"/>
      <c r="D794" s="341"/>
      <c r="E794" s="296" t="s">
        <v>1442</v>
      </c>
    </row>
    <row r="795" spans="1:5" x14ac:dyDescent="0.25">
      <c r="A795" s="326" t="s">
        <v>1834</v>
      </c>
      <c r="B795" s="328"/>
      <c r="C795" s="329"/>
      <c r="D795" s="332" t="s">
        <v>47</v>
      </c>
      <c r="E795" s="297" t="s">
        <v>1441</v>
      </c>
    </row>
    <row r="796" spans="1:5" x14ac:dyDescent="0.25">
      <c r="A796" s="327"/>
      <c r="B796" s="330"/>
      <c r="C796" s="331"/>
      <c r="D796" s="333"/>
      <c r="E796" s="298" t="s">
        <v>1442</v>
      </c>
    </row>
    <row r="797" spans="1:5" x14ac:dyDescent="0.25">
      <c r="A797" s="334" t="s">
        <v>1835</v>
      </c>
      <c r="B797" s="336"/>
      <c r="C797" s="337"/>
      <c r="D797" s="340" t="s">
        <v>47</v>
      </c>
      <c r="E797" s="295" t="s">
        <v>1441</v>
      </c>
    </row>
    <row r="798" spans="1:5" x14ac:dyDescent="0.25">
      <c r="A798" s="335"/>
      <c r="B798" s="338"/>
      <c r="C798" s="339"/>
      <c r="D798" s="341"/>
      <c r="E798" s="296" t="s">
        <v>1442</v>
      </c>
    </row>
    <row r="799" spans="1:5" x14ac:dyDescent="0.25">
      <c r="A799" s="326" t="s">
        <v>1836</v>
      </c>
      <c r="B799" s="328"/>
      <c r="C799" s="329"/>
      <c r="D799" s="332" t="s">
        <v>47</v>
      </c>
      <c r="E799" s="297" t="s">
        <v>1441</v>
      </c>
    </row>
    <row r="800" spans="1:5" x14ac:dyDescent="0.25">
      <c r="A800" s="327"/>
      <c r="B800" s="330"/>
      <c r="C800" s="331"/>
      <c r="D800" s="333"/>
      <c r="E800" s="298" t="s">
        <v>1442</v>
      </c>
    </row>
    <row r="801" spans="1:5" x14ac:dyDescent="0.25">
      <c r="A801" s="334" t="s">
        <v>1837</v>
      </c>
      <c r="B801" s="336"/>
      <c r="C801" s="337"/>
      <c r="D801" s="340" t="s">
        <v>47</v>
      </c>
      <c r="E801" s="295" t="s">
        <v>1441</v>
      </c>
    </row>
    <row r="802" spans="1:5" x14ac:dyDescent="0.25">
      <c r="A802" s="335"/>
      <c r="B802" s="338"/>
      <c r="C802" s="339"/>
      <c r="D802" s="341"/>
      <c r="E802" s="296" t="s">
        <v>1442</v>
      </c>
    </row>
    <row r="803" spans="1:5" x14ac:dyDescent="0.25">
      <c r="A803" s="326" t="s">
        <v>1838</v>
      </c>
      <c r="B803" s="328"/>
      <c r="C803" s="329"/>
      <c r="D803" s="332" t="s">
        <v>47</v>
      </c>
      <c r="E803" s="297" t="s">
        <v>1441</v>
      </c>
    </row>
    <row r="804" spans="1:5" x14ac:dyDescent="0.25">
      <c r="A804" s="327"/>
      <c r="B804" s="330"/>
      <c r="C804" s="331"/>
      <c r="D804" s="333"/>
      <c r="E804" s="298" t="s">
        <v>1442</v>
      </c>
    </row>
    <row r="805" spans="1:5" x14ac:dyDescent="0.25">
      <c r="A805" s="334" t="s">
        <v>1839</v>
      </c>
      <c r="B805" s="336"/>
      <c r="C805" s="337"/>
      <c r="D805" s="340" t="s">
        <v>47</v>
      </c>
      <c r="E805" s="295" t="s">
        <v>1441</v>
      </c>
    </row>
    <row r="806" spans="1:5" x14ac:dyDescent="0.25">
      <c r="A806" s="335"/>
      <c r="B806" s="338"/>
      <c r="C806" s="339"/>
      <c r="D806" s="341"/>
      <c r="E806" s="296" t="s">
        <v>1442</v>
      </c>
    </row>
    <row r="807" spans="1:5" x14ac:dyDescent="0.25">
      <c r="A807" s="326" t="s">
        <v>1840</v>
      </c>
      <c r="B807" s="328"/>
      <c r="C807" s="329"/>
      <c r="D807" s="332" t="s">
        <v>47</v>
      </c>
      <c r="E807" s="297" t="s">
        <v>1441</v>
      </c>
    </row>
    <row r="808" spans="1:5" x14ac:dyDescent="0.25">
      <c r="A808" s="327"/>
      <c r="B808" s="330"/>
      <c r="C808" s="331"/>
      <c r="D808" s="333"/>
      <c r="E808" s="298" t="s">
        <v>1442</v>
      </c>
    </row>
    <row r="809" spans="1:5" x14ac:dyDescent="0.25">
      <c r="A809" s="334" t="s">
        <v>1841</v>
      </c>
      <c r="B809" s="336"/>
      <c r="C809" s="337"/>
      <c r="D809" s="340" t="s">
        <v>47</v>
      </c>
      <c r="E809" s="295" t="s">
        <v>1441</v>
      </c>
    </row>
    <row r="810" spans="1:5" x14ac:dyDescent="0.25">
      <c r="A810" s="335"/>
      <c r="B810" s="338"/>
      <c r="C810" s="339"/>
      <c r="D810" s="341"/>
      <c r="E810" s="296" t="s">
        <v>1442</v>
      </c>
    </row>
    <row r="811" spans="1:5" x14ac:dyDescent="0.25">
      <c r="A811" s="326" t="s">
        <v>1842</v>
      </c>
      <c r="B811" s="328"/>
      <c r="C811" s="329"/>
      <c r="D811" s="332" t="s">
        <v>47</v>
      </c>
      <c r="E811" s="297" t="s">
        <v>1441</v>
      </c>
    </row>
    <row r="812" spans="1:5" x14ac:dyDescent="0.25">
      <c r="A812" s="327"/>
      <c r="B812" s="330"/>
      <c r="C812" s="331"/>
      <c r="D812" s="333"/>
      <c r="E812" s="298" t="s">
        <v>1442</v>
      </c>
    </row>
    <row r="813" spans="1:5" x14ac:dyDescent="0.25">
      <c r="A813" s="334" t="s">
        <v>1843</v>
      </c>
      <c r="B813" s="336"/>
      <c r="C813" s="337"/>
      <c r="D813" s="340" t="s">
        <v>47</v>
      </c>
      <c r="E813" s="295" t="s">
        <v>1441</v>
      </c>
    </row>
    <row r="814" spans="1:5" x14ac:dyDescent="0.25">
      <c r="A814" s="335"/>
      <c r="B814" s="338"/>
      <c r="C814" s="339"/>
      <c r="D814" s="341"/>
      <c r="E814" s="296" t="s">
        <v>1442</v>
      </c>
    </row>
    <row r="815" spans="1:5" x14ac:dyDescent="0.25">
      <c r="A815" s="326" t="s">
        <v>1844</v>
      </c>
      <c r="B815" s="328"/>
      <c r="C815" s="329"/>
      <c r="D815" s="332" t="s">
        <v>47</v>
      </c>
      <c r="E815" s="297" t="s">
        <v>1441</v>
      </c>
    </row>
    <row r="816" spans="1:5" x14ac:dyDescent="0.25">
      <c r="A816" s="327"/>
      <c r="B816" s="330"/>
      <c r="C816" s="331"/>
      <c r="D816" s="333"/>
      <c r="E816" s="298" t="s">
        <v>1442</v>
      </c>
    </row>
    <row r="817" spans="1:5" x14ac:dyDescent="0.25">
      <c r="A817" s="334" t="s">
        <v>1845</v>
      </c>
      <c r="B817" s="336"/>
      <c r="C817" s="337"/>
      <c r="D817" s="340" t="s">
        <v>47</v>
      </c>
      <c r="E817" s="295" t="s">
        <v>1441</v>
      </c>
    </row>
    <row r="818" spans="1:5" x14ac:dyDescent="0.25">
      <c r="A818" s="335"/>
      <c r="B818" s="338"/>
      <c r="C818" s="339"/>
      <c r="D818" s="341"/>
      <c r="E818" s="296" t="s">
        <v>1442</v>
      </c>
    </row>
    <row r="819" spans="1:5" x14ac:dyDescent="0.25">
      <c r="A819" s="326" t="s">
        <v>1846</v>
      </c>
      <c r="B819" s="328"/>
      <c r="C819" s="329"/>
      <c r="D819" s="332" t="s">
        <v>47</v>
      </c>
      <c r="E819" s="297" t="s">
        <v>1441</v>
      </c>
    </row>
    <row r="820" spans="1:5" x14ac:dyDescent="0.25">
      <c r="A820" s="327"/>
      <c r="B820" s="330"/>
      <c r="C820" s="331"/>
      <c r="D820" s="333"/>
      <c r="E820" s="298" t="s">
        <v>1442</v>
      </c>
    </row>
    <row r="821" spans="1:5" x14ac:dyDescent="0.25">
      <c r="A821" s="334" t="s">
        <v>1847</v>
      </c>
      <c r="B821" s="336"/>
      <c r="C821" s="337"/>
      <c r="D821" s="340" t="s">
        <v>47</v>
      </c>
      <c r="E821" s="295" t="s">
        <v>1441</v>
      </c>
    </row>
    <row r="822" spans="1:5" x14ac:dyDescent="0.25">
      <c r="A822" s="335"/>
      <c r="B822" s="338"/>
      <c r="C822" s="339"/>
      <c r="D822" s="341"/>
      <c r="E822" s="296" t="s">
        <v>1442</v>
      </c>
    </row>
    <row r="823" spans="1:5" x14ac:dyDescent="0.25">
      <c r="A823" s="326" t="s">
        <v>1848</v>
      </c>
      <c r="B823" s="328"/>
      <c r="C823" s="329"/>
      <c r="D823" s="332" t="s">
        <v>47</v>
      </c>
      <c r="E823" s="297" t="s">
        <v>1441</v>
      </c>
    </row>
    <row r="824" spans="1:5" x14ac:dyDescent="0.25">
      <c r="A824" s="327"/>
      <c r="B824" s="330"/>
      <c r="C824" s="331"/>
      <c r="D824" s="333"/>
      <c r="E824" s="298" t="s">
        <v>1442</v>
      </c>
    </row>
    <row r="825" spans="1:5" x14ac:dyDescent="0.25">
      <c r="A825" s="334" t="s">
        <v>1849</v>
      </c>
      <c r="B825" s="336"/>
      <c r="C825" s="337"/>
      <c r="D825" s="340" t="s">
        <v>47</v>
      </c>
      <c r="E825" s="295" t="s">
        <v>1441</v>
      </c>
    </row>
    <row r="826" spans="1:5" x14ac:dyDescent="0.25">
      <c r="A826" s="335"/>
      <c r="B826" s="338"/>
      <c r="C826" s="339"/>
      <c r="D826" s="341"/>
      <c r="E826" s="296" t="s">
        <v>1442</v>
      </c>
    </row>
    <row r="827" spans="1:5" x14ac:dyDescent="0.25">
      <c r="A827" s="326" t="s">
        <v>1850</v>
      </c>
      <c r="B827" s="328" t="s">
        <v>1851</v>
      </c>
      <c r="C827" s="329"/>
      <c r="D827" s="332" t="s">
        <v>47</v>
      </c>
      <c r="E827" s="297" t="s">
        <v>1441</v>
      </c>
    </row>
    <row r="828" spans="1:5" x14ac:dyDescent="0.25">
      <c r="A828" s="327"/>
      <c r="B828" s="330"/>
      <c r="C828" s="331"/>
      <c r="D828" s="333"/>
      <c r="E828" s="298" t="s">
        <v>1442</v>
      </c>
    </row>
    <row r="829" spans="1:5" x14ac:dyDescent="0.25">
      <c r="A829" s="334" t="s">
        <v>1852</v>
      </c>
      <c r="B829" s="336" t="s">
        <v>1851</v>
      </c>
      <c r="C829" s="337"/>
      <c r="D829" s="340" t="s">
        <v>47</v>
      </c>
      <c r="E829" s="295" t="s">
        <v>1441</v>
      </c>
    </row>
    <row r="830" spans="1:5" x14ac:dyDescent="0.25">
      <c r="A830" s="335"/>
      <c r="B830" s="338"/>
      <c r="C830" s="339"/>
      <c r="D830" s="341"/>
      <c r="E830" s="296" t="s">
        <v>1442</v>
      </c>
    </row>
    <row r="831" spans="1:5" x14ac:dyDescent="0.25">
      <c r="A831" s="326" t="s">
        <v>1853</v>
      </c>
      <c r="B831" s="328" t="s">
        <v>1851</v>
      </c>
      <c r="C831" s="329"/>
      <c r="D831" s="332" t="s">
        <v>47</v>
      </c>
      <c r="E831" s="297" t="s">
        <v>1441</v>
      </c>
    </row>
    <row r="832" spans="1:5" x14ac:dyDescent="0.25">
      <c r="A832" s="327"/>
      <c r="B832" s="330"/>
      <c r="C832" s="331"/>
      <c r="D832" s="333"/>
      <c r="E832" s="298" t="s">
        <v>1442</v>
      </c>
    </row>
    <row r="833" spans="1:5" x14ac:dyDescent="0.25">
      <c r="A833" s="334" t="s">
        <v>1854</v>
      </c>
      <c r="B833" s="336" t="s">
        <v>1851</v>
      </c>
      <c r="C833" s="337"/>
      <c r="D833" s="340" t="s">
        <v>47</v>
      </c>
      <c r="E833" s="295" t="s">
        <v>1441</v>
      </c>
    </row>
    <row r="834" spans="1:5" x14ac:dyDescent="0.25">
      <c r="A834" s="335"/>
      <c r="B834" s="338"/>
      <c r="C834" s="339"/>
      <c r="D834" s="341"/>
      <c r="E834" s="296" t="s">
        <v>1442</v>
      </c>
    </row>
    <row r="835" spans="1:5" x14ac:dyDescent="0.25">
      <c r="A835" s="326" t="s">
        <v>1855</v>
      </c>
      <c r="B835" s="328" t="s">
        <v>1851</v>
      </c>
      <c r="C835" s="329"/>
      <c r="D835" s="332" t="s">
        <v>47</v>
      </c>
      <c r="E835" s="297" t="s">
        <v>1441</v>
      </c>
    </row>
    <row r="836" spans="1:5" x14ac:dyDescent="0.25">
      <c r="A836" s="327"/>
      <c r="B836" s="330"/>
      <c r="C836" s="331"/>
      <c r="D836" s="333"/>
      <c r="E836" s="298" t="s">
        <v>1442</v>
      </c>
    </row>
    <row r="837" spans="1:5" x14ac:dyDescent="0.25">
      <c r="A837" s="334" t="s">
        <v>1856</v>
      </c>
      <c r="B837" s="336" t="s">
        <v>1851</v>
      </c>
      <c r="C837" s="337"/>
      <c r="D837" s="340" t="s">
        <v>47</v>
      </c>
      <c r="E837" s="295" t="s">
        <v>1441</v>
      </c>
    </row>
    <row r="838" spans="1:5" x14ac:dyDescent="0.25">
      <c r="A838" s="335"/>
      <c r="B838" s="338"/>
      <c r="C838" s="339"/>
      <c r="D838" s="341"/>
      <c r="E838" s="296" t="s">
        <v>1442</v>
      </c>
    </row>
    <row r="839" spans="1:5" x14ac:dyDescent="0.25">
      <c r="A839" s="326" t="s">
        <v>1857</v>
      </c>
      <c r="B839" s="328" t="s">
        <v>1851</v>
      </c>
      <c r="C839" s="329"/>
      <c r="D839" s="332" t="s">
        <v>47</v>
      </c>
      <c r="E839" s="297" t="s">
        <v>1441</v>
      </c>
    </row>
    <row r="840" spans="1:5" x14ac:dyDescent="0.25">
      <c r="A840" s="327"/>
      <c r="B840" s="330"/>
      <c r="C840" s="331"/>
      <c r="D840" s="333"/>
      <c r="E840" s="298" t="s">
        <v>1442</v>
      </c>
    </row>
    <row r="841" spans="1:5" x14ac:dyDescent="0.25">
      <c r="A841" s="334" t="s">
        <v>1858</v>
      </c>
      <c r="B841" s="336" t="s">
        <v>1851</v>
      </c>
      <c r="C841" s="337"/>
      <c r="D841" s="340" t="s">
        <v>47</v>
      </c>
      <c r="E841" s="295" t="s">
        <v>1441</v>
      </c>
    </row>
    <row r="842" spans="1:5" x14ac:dyDescent="0.25">
      <c r="A842" s="335"/>
      <c r="B842" s="338"/>
      <c r="C842" s="339"/>
      <c r="D842" s="341"/>
      <c r="E842" s="296" t="s">
        <v>1442</v>
      </c>
    </row>
    <row r="843" spans="1:5" x14ac:dyDescent="0.25">
      <c r="A843" s="326" t="s">
        <v>1859</v>
      </c>
      <c r="B843" s="328" t="s">
        <v>1851</v>
      </c>
      <c r="C843" s="329"/>
      <c r="D843" s="332" t="s">
        <v>47</v>
      </c>
      <c r="E843" s="297" t="s">
        <v>1441</v>
      </c>
    </row>
    <row r="844" spans="1:5" x14ac:dyDescent="0.25">
      <c r="A844" s="327"/>
      <c r="B844" s="330"/>
      <c r="C844" s="331"/>
      <c r="D844" s="333"/>
      <c r="E844" s="298" t="s">
        <v>1442</v>
      </c>
    </row>
    <row r="845" spans="1:5" x14ac:dyDescent="0.25">
      <c r="A845" s="334" t="s">
        <v>1860</v>
      </c>
      <c r="B845" s="336" t="s">
        <v>1851</v>
      </c>
      <c r="C845" s="337"/>
      <c r="D845" s="340" t="s">
        <v>47</v>
      </c>
      <c r="E845" s="295" t="s">
        <v>1441</v>
      </c>
    </row>
    <row r="846" spans="1:5" x14ac:dyDescent="0.25">
      <c r="A846" s="335"/>
      <c r="B846" s="338"/>
      <c r="C846" s="339"/>
      <c r="D846" s="341"/>
      <c r="E846" s="296" t="s">
        <v>1442</v>
      </c>
    </row>
    <row r="847" spans="1:5" x14ac:dyDescent="0.25">
      <c r="A847" s="326" t="s">
        <v>1861</v>
      </c>
      <c r="B847" s="328" t="s">
        <v>1851</v>
      </c>
      <c r="C847" s="329"/>
      <c r="D847" s="332" t="s">
        <v>47</v>
      </c>
      <c r="E847" s="297" t="s">
        <v>1441</v>
      </c>
    </row>
    <row r="848" spans="1:5" x14ac:dyDescent="0.25">
      <c r="A848" s="327"/>
      <c r="B848" s="330"/>
      <c r="C848" s="331"/>
      <c r="D848" s="333"/>
      <c r="E848" s="298" t="s">
        <v>1442</v>
      </c>
    </row>
    <row r="849" spans="1:5" x14ac:dyDescent="0.25">
      <c r="A849" s="334" t="s">
        <v>1862</v>
      </c>
      <c r="B849" s="336" t="s">
        <v>1851</v>
      </c>
      <c r="C849" s="337"/>
      <c r="D849" s="340" t="s">
        <v>47</v>
      </c>
      <c r="E849" s="295" t="s">
        <v>1441</v>
      </c>
    </row>
    <row r="850" spans="1:5" x14ac:dyDescent="0.25">
      <c r="A850" s="335"/>
      <c r="B850" s="338"/>
      <c r="C850" s="339"/>
      <c r="D850" s="341"/>
      <c r="E850" s="296" t="s">
        <v>1442</v>
      </c>
    </row>
    <row r="851" spans="1:5" x14ac:dyDescent="0.25">
      <c r="A851" s="326" t="s">
        <v>1560</v>
      </c>
      <c r="B851" s="328" t="s">
        <v>1851</v>
      </c>
      <c r="C851" s="329"/>
      <c r="D851" s="332" t="s">
        <v>47</v>
      </c>
      <c r="E851" s="297" t="s">
        <v>1441</v>
      </c>
    </row>
    <row r="852" spans="1:5" x14ac:dyDescent="0.25">
      <c r="A852" s="327"/>
      <c r="B852" s="330"/>
      <c r="C852" s="331"/>
      <c r="D852" s="333"/>
      <c r="E852" s="298" t="s">
        <v>1442</v>
      </c>
    </row>
    <row r="853" spans="1:5" x14ac:dyDescent="0.25">
      <c r="A853" s="334" t="s">
        <v>1863</v>
      </c>
      <c r="B853" s="336" t="s">
        <v>1851</v>
      </c>
      <c r="C853" s="337"/>
      <c r="D853" s="340" t="s">
        <v>47</v>
      </c>
      <c r="E853" s="295" t="s">
        <v>1441</v>
      </c>
    </row>
    <row r="854" spans="1:5" x14ac:dyDescent="0.25">
      <c r="A854" s="335"/>
      <c r="B854" s="338"/>
      <c r="C854" s="339"/>
      <c r="D854" s="341"/>
      <c r="E854" s="296" t="s">
        <v>1442</v>
      </c>
    </row>
    <row r="855" spans="1:5" x14ac:dyDescent="0.25">
      <c r="A855" s="326" t="s">
        <v>1864</v>
      </c>
      <c r="B855" s="328" t="s">
        <v>1851</v>
      </c>
      <c r="C855" s="329"/>
      <c r="D855" s="332" t="s">
        <v>47</v>
      </c>
      <c r="E855" s="297" t="s">
        <v>1441</v>
      </c>
    </row>
    <row r="856" spans="1:5" x14ac:dyDescent="0.25">
      <c r="A856" s="327"/>
      <c r="B856" s="330"/>
      <c r="C856" s="331"/>
      <c r="D856" s="333"/>
      <c r="E856" s="298" t="s">
        <v>1442</v>
      </c>
    </row>
    <row r="857" spans="1:5" x14ac:dyDescent="0.25">
      <c r="A857" s="334" t="s">
        <v>1865</v>
      </c>
      <c r="B857" s="336" t="s">
        <v>1851</v>
      </c>
      <c r="C857" s="337"/>
      <c r="D857" s="340" t="s">
        <v>47</v>
      </c>
      <c r="E857" s="295" t="s">
        <v>1441</v>
      </c>
    </row>
    <row r="858" spans="1:5" x14ac:dyDescent="0.25">
      <c r="A858" s="335"/>
      <c r="B858" s="338"/>
      <c r="C858" s="339"/>
      <c r="D858" s="341"/>
      <c r="E858" s="296" t="s">
        <v>1442</v>
      </c>
    </row>
    <row r="859" spans="1:5" x14ac:dyDescent="0.25">
      <c r="A859" s="326" t="s">
        <v>1866</v>
      </c>
      <c r="B859" s="328" t="s">
        <v>1851</v>
      </c>
      <c r="C859" s="329"/>
      <c r="D859" s="332" t="s">
        <v>47</v>
      </c>
      <c r="E859" s="297" t="s">
        <v>1441</v>
      </c>
    </row>
    <row r="860" spans="1:5" x14ac:dyDescent="0.25">
      <c r="A860" s="327"/>
      <c r="B860" s="330"/>
      <c r="C860" s="331"/>
      <c r="D860" s="333"/>
      <c r="E860" s="298" t="s">
        <v>1442</v>
      </c>
    </row>
    <row r="861" spans="1:5" x14ac:dyDescent="0.25">
      <c r="A861" s="334" t="s">
        <v>1867</v>
      </c>
      <c r="B861" s="336" t="s">
        <v>1851</v>
      </c>
      <c r="C861" s="337"/>
      <c r="D861" s="340" t="s">
        <v>47</v>
      </c>
      <c r="E861" s="295" t="s">
        <v>1441</v>
      </c>
    </row>
    <row r="862" spans="1:5" x14ac:dyDescent="0.25">
      <c r="A862" s="335"/>
      <c r="B862" s="338"/>
      <c r="C862" s="339"/>
      <c r="D862" s="341"/>
      <c r="E862" s="296" t="s">
        <v>1442</v>
      </c>
    </row>
    <row r="863" spans="1:5" x14ac:dyDescent="0.25">
      <c r="A863" s="326" t="s">
        <v>1868</v>
      </c>
      <c r="B863" s="328" t="s">
        <v>1851</v>
      </c>
      <c r="C863" s="329"/>
      <c r="D863" s="332" t="s">
        <v>47</v>
      </c>
      <c r="E863" s="297" t="s">
        <v>1441</v>
      </c>
    </row>
    <row r="864" spans="1:5" x14ac:dyDescent="0.25">
      <c r="A864" s="327"/>
      <c r="B864" s="330"/>
      <c r="C864" s="331"/>
      <c r="D864" s="333"/>
      <c r="E864" s="298" t="s">
        <v>1442</v>
      </c>
    </row>
    <row r="865" spans="1:5" x14ac:dyDescent="0.25">
      <c r="A865" s="334" t="s">
        <v>1869</v>
      </c>
      <c r="B865" s="336" t="s">
        <v>1851</v>
      </c>
      <c r="C865" s="337"/>
      <c r="D865" s="340" t="s">
        <v>47</v>
      </c>
      <c r="E865" s="295" t="s">
        <v>1441</v>
      </c>
    </row>
    <row r="866" spans="1:5" x14ac:dyDescent="0.25">
      <c r="A866" s="335"/>
      <c r="B866" s="338"/>
      <c r="C866" s="339"/>
      <c r="D866" s="341"/>
      <c r="E866" s="296" t="s">
        <v>1442</v>
      </c>
    </row>
    <row r="867" spans="1:5" x14ac:dyDescent="0.25">
      <c r="A867" s="326" t="s">
        <v>1870</v>
      </c>
      <c r="B867" s="328" t="s">
        <v>1851</v>
      </c>
      <c r="C867" s="329"/>
      <c r="D867" s="332" t="s">
        <v>47</v>
      </c>
      <c r="E867" s="297" t="s">
        <v>1441</v>
      </c>
    </row>
    <row r="868" spans="1:5" x14ac:dyDescent="0.25">
      <c r="A868" s="327"/>
      <c r="B868" s="330"/>
      <c r="C868" s="331"/>
      <c r="D868" s="333"/>
      <c r="E868" s="298" t="s">
        <v>1442</v>
      </c>
    </row>
    <row r="869" spans="1:5" x14ac:dyDescent="0.25">
      <c r="A869" s="334" t="s">
        <v>1871</v>
      </c>
      <c r="B869" s="336" t="s">
        <v>1851</v>
      </c>
      <c r="C869" s="337"/>
      <c r="D869" s="340" t="s">
        <v>47</v>
      </c>
      <c r="E869" s="295" t="s">
        <v>1441</v>
      </c>
    </row>
    <row r="870" spans="1:5" x14ac:dyDescent="0.25">
      <c r="A870" s="335"/>
      <c r="B870" s="338"/>
      <c r="C870" s="339"/>
      <c r="D870" s="341"/>
      <c r="E870" s="296" t="s">
        <v>1442</v>
      </c>
    </row>
    <row r="871" spans="1:5" x14ac:dyDescent="0.25">
      <c r="A871" s="326" t="s">
        <v>1872</v>
      </c>
      <c r="B871" s="328" t="s">
        <v>1873</v>
      </c>
      <c r="C871" s="329"/>
      <c r="D871" s="332" t="s">
        <v>47</v>
      </c>
      <c r="E871" s="297" t="s">
        <v>1441</v>
      </c>
    </row>
    <row r="872" spans="1:5" x14ac:dyDescent="0.25">
      <c r="A872" s="327"/>
      <c r="B872" s="330"/>
      <c r="C872" s="331"/>
      <c r="D872" s="333"/>
      <c r="E872" s="298" t="s">
        <v>1442</v>
      </c>
    </row>
    <row r="873" spans="1:5" x14ac:dyDescent="0.25">
      <c r="A873" s="334" t="s">
        <v>1874</v>
      </c>
      <c r="B873" s="336" t="s">
        <v>1873</v>
      </c>
      <c r="C873" s="337"/>
      <c r="D873" s="340" t="s">
        <v>47</v>
      </c>
      <c r="E873" s="295" t="s">
        <v>1441</v>
      </c>
    </row>
    <row r="874" spans="1:5" x14ac:dyDescent="0.25">
      <c r="A874" s="335"/>
      <c r="B874" s="338"/>
      <c r="C874" s="339"/>
      <c r="D874" s="341"/>
      <c r="E874" s="296" t="s">
        <v>1442</v>
      </c>
    </row>
    <row r="875" spans="1:5" x14ac:dyDescent="0.25">
      <c r="A875" s="326" t="s">
        <v>1875</v>
      </c>
      <c r="B875" s="328" t="s">
        <v>1873</v>
      </c>
      <c r="C875" s="329"/>
      <c r="D875" s="332" t="s">
        <v>47</v>
      </c>
      <c r="E875" s="297" t="s">
        <v>1441</v>
      </c>
    </row>
    <row r="876" spans="1:5" x14ac:dyDescent="0.25">
      <c r="A876" s="327"/>
      <c r="B876" s="330"/>
      <c r="C876" s="331"/>
      <c r="D876" s="333"/>
      <c r="E876" s="298" t="s">
        <v>1442</v>
      </c>
    </row>
    <row r="877" spans="1:5" x14ac:dyDescent="0.25">
      <c r="A877" s="334" t="s">
        <v>1876</v>
      </c>
      <c r="B877" s="336" t="s">
        <v>1873</v>
      </c>
      <c r="C877" s="337"/>
      <c r="D877" s="340" t="s">
        <v>47</v>
      </c>
      <c r="E877" s="295" t="s">
        <v>1441</v>
      </c>
    </row>
    <row r="878" spans="1:5" x14ac:dyDescent="0.25">
      <c r="A878" s="335"/>
      <c r="B878" s="338"/>
      <c r="C878" s="339"/>
      <c r="D878" s="341"/>
      <c r="E878" s="296" t="s">
        <v>1442</v>
      </c>
    </row>
    <row r="879" spans="1:5" x14ac:dyDescent="0.25">
      <c r="A879" s="326" t="s">
        <v>1877</v>
      </c>
      <c r="B879" s="328" t="s">
        <v>1873</v>
      </c>
      <c r="C879" s="329"/>
      <c r="D879" s="332" t="s">
        <v>47</v>
      </c>
      <c r="E879" s="297" t="s">
        <v>1441</v>
      </c>
    </row>
    <row r="880" spans="1:5" x14ac:dyDescent="0.25">
      <c r="A880" s="327"/>
      <c r="B880" s="330"/>
      <c r="C880" s="331"/>
      <c r="D880" s="333"/>
      <c r="E880" s="298" t="s">
        <v>1442</v>
      </c>
    </row>
    <row r="881" spans="1:5" x14ac:dyDescent="0.25">
      <c r="A881" s="334" t="s">
        <v>1878</v>
      </c>
      <c r="B881" s="336" t="s">
        <v>1879</v>
      </c>
      <c r="C881" s="337"/>
      <c r="D881" s="340" t="s">
        <v>47</v>
      </c>
      <c r="E881" s="295" t="s">
        <v>1441</v>
      </c>
    </row>
    <row r="882" spans="1:5" x14ac:dyDescent="0.25">
      <c r="A882" s="335"/>
      <c r="B882" s="338"/>
      <c r="C882" s="339"/>
      <c r="D882" s="341"/>
      <c r="E882" s="296" t="s">
        <v>1442</v>
      </c>
    </row>
    <row r="883" spans="1:5" x14ac:dyDescent="0.25">
      <c r="A883" s="326" t="s">
        <v>1880</v>
      </c>
      <c r="B883" s="328" t="s">
        <v>1879</v>
      </c>
      <c r="C883" s="329"/>
      <c r="D883" s="332" t="s">
        <v>47</v>
      </c>
      <c r="E883" s="297" t="s">
        <v>1441</v>
      </c>
    </row>
    <row r="884" spans="1:5" x14ac:dyDescent="0.25">
      <c r="A884" s="327"/>
      <c r="B884" s="330"/>
      <c r="C884" s="331"/>
      <c r="D884" s="333"/>
      <c r="E884" s="298" t="s">
        <v>1442</v>
      </c>
    </row>
    <row r="885" spans="1:5" x14ac:dyDescent="0.25">
      <c r="A885" s="334" t="s">
        <v>1881</v>
      </c>
      <c r="B885" s="336" t="s">
        <v>1879</v>
      </c>
      <c r="C885" s="337"/>
      <c r="D885" s="340" t="s">
        <v>47</v>
      </c>
      <c r="E885" s="295" t="s">
        <v>1441</v>
      </c>
    </row>
    <row r="886" spans="1:5" x14ac:dyDescent="0.25">
      <c r="A886" s="335"/>
      <c r="B886" s="338"/>
      <c r="C886" s="339"/>
      <c r="D886" s="341"/>
      <c r="E886" s="296" t="s">
        <v>1442</v>
      </c>
    </row>
    <row r="887" spans="1:5" x14ac:dyDescent="0.25">
      <c r="A887" s="326" t="s">
        <v>1882</v>
      </c>
      <c r="B887" s="328" t="s">
        <v>1879</v>
      </c>
      <c r="C887" s="329"/>
      <c r="D887" s="332" t="s">
        <v>47</v>
      </c>
      <c r="E887" s="297" t="s">
        <v>1441</v>
      </c>
    </row>
    <row r="888" spans="1:5" x14ac:dyDescent="0.25">
      <c r="A888" s="327"/>
      <c r="B888" s="330"/>
      <c r="C888" s="331"/>
      <c r="D888" s="333"/>
      <c r="E888" s="298" t="s">
        <v>1442</v>
      </c>
    </row>
    <row r="889" spans="1:5" x14ac:dyDescent="0.25">
      <c r="A889" s="334" t="s">
        <v>1883</v>
      </c>
      <c r="B889" s="336" t="s">
        <v>1884</v>
      </c>
      <c r="C889" s="337"/>
      <c r="D889" s="340" t="s">
        <v>47</v>
      </c>
      <c r="E889" s="295" t="s">
        <v>1441</v>
      </c>
    </row>
    <row r="890" spans="1:5" x14ac:dyDescent="0.25">
      <c r="A890" s="335"/>
      <c r="B890" s="338"/>
      <c r="C890" s="339"/>
      <c r="D890" s="341"/>
      <c r="E890" s="296" t="s">
        <v>1442</v>
      </c>
    </row>
    <row r="891" spans="1:5" x14ac:dyDescent="0.25">
      <c r="A891" s="326" t="s">
        <v>1885</v>
      </c>
      <c r="B891" s="328" t="s">
        <v>1884</v>
      </c>
      <c r="C891" s="329"/>
      <c r="D891" s="332" t="s">
        <v>47</v>
      </c>
      <c r="E891" s="297" t="s">
        <v>1441</v>
      </c>
    </row>
    <row r="892" spans="1:5" x14ac:dyDescent="0.25">
      <c r="A892" s="327"/>
      <c r="B892" s="330"/>
      <c r="C892" s="331"/>
      <c r="D892" s="333"/>
      <c r="E892" s="298" t="s">
        <v>1442</v>
      </c>
    </row>
    <row r="893" spans="1:5" x14ac:dyDescent="0.25">
      <c r="A893" s="334" t="s">
        <v>1886</v>
      </c>
      <c r="B893" s="336" t="s">
        <v>1884</v>
      </c>
      <c r="C893" s="337"/>
      <c r="D893" s="340" t="s">
        <v>47</v>
      </c>
      <c r="E893" s="295" t="s">
        <v>1441</v>
      </c>
    </row>
    <row r="894" spans="1:5" x14ac:dyDescent="0.25">
      <c r="A894" s="335"/>
      <c r="B894" s="338"/>
      <c r="C894" s="339"/>
      <c r="D894" s="341"/>
      <c r="E894" s="296" t="s">
        <v>1442</v>
      </c>
    </row>
    <row r="895" spans="1:5" x14ac:dyDescent="0.25">
      <c r="A895" s="326" t="s">
        <v>1887</v>
      </c>
      <c r="B895" s="328" t="s">
        <v>1884</v>
      </c>
      <c r="C895" s="329"/>
      <c r="D895" s="332" t="s">
        <v>47</v>
      </c>
      <c r="E895" s="297" t="s">
        <v>1441</v>
      </c>
    </row>
    <row r="896" spans="1:5" x14ac:dyDescent="0.25">
      <c r="A896" s="327"/>
      <c r="B896" s="330"/>
      <c r="C896" s="331"/>
      <c r="D896" s="333"/>
      <c r="E896" s="298" t="s">
        <v>1442</v>
      </c>
    </row>
    <row r="897" spans="1:5" x14ac:dyDescent="0.25">
      <c r="A897" s="334" t="s">
        <v>1888</v>
      </c>
      <c r="B897" s="336" t="s">
        <v>1884</v>
      </c>
      <c r="C897" s="337"/>
      <c r="D897" s="340" t="s">
        <v>47</v>
      </c>
      <c r="E897" s="295" t="s">
        <v>1441</v>
      </c>
    </row>
    <row r="898" spans="1:5" x14ac:dyDescent="0.25">
      <c r="A898" s="335"/>
      <c r="B898" s="338"/>
      <c r="C898" s="339"/>
      <c r="D898" s="341"/>
      <c r="E898" s="296" t="s">
        <v>1442</v>
      </c>
    </row>
    <row r="899" spans="1:5" x14ac:dyDescent="0.25">
      <c r="A899" s="326" t="s">
        <v>1889</v>
      </c>
      <c r="B899" s="328" t="s">
        <v>1884</v>
      </c>
      <c r="C899" s="329"/>
      <c r="D899" s="332" t="s">
        <v>47</v>
      </c>
      <c r="E899" s="297" t="s">
        <v>1441</v>
      </c>
    </row>
    <row r="900" spans="1:5" x14ac:dyDescent="0.25">
      <c r="A900" s="327"/>
      <c r="B900" s="330"/>
      <c r="C900" s="331"/>
      <c r="D900" s="333"/>
      <c r="E900" s="298" t="s">
        <v>1442</v>
      </c>
    </row>
    <row r="901" spans="1:5" x14ac:dyDescent="0.25">
      <c r="A901" s="334" t="s">
        <v>1890</v>
      </c>
      <c r="B901" s="336" t="s">
        <v>1884</v>
      </c>
      <c r="C901" s="337"/>
      <c r="D901" s="340" t="s">
        <v>47</v>
      </c>
      <c r="E901" s="295" t="s">
        <v>1441</v>
      </c>
    </row>
    <row r="902" spans="1:5" x14ac:dyDescent="0.25">
      <c r="A902" s="335"/>
      <c r="B902" s="338"/>
      <c r="C902" s="339"/>
      <c r="D902" s="341"/>
      <c r="E902" s="296" t="s">
        <v>1442</v>
      </c>
    </row>
    <row r="903" spans="1:5" x14ac:dyDescent="0.25">
      <c r="A903" s="326" t="s">
        <v>1550</v>
      </c>
      <c r="B903" s="328" t="s">
        <v>1884</v>
      </c>
      <c r="C903" s="329"/>
      <c r="D903" s="332" t="s">
        <v>47</v>
      </c>
      <c r="E903" s="297" t="s">
        <v>1441</v>
      </c>
    </row>
    <row r="904" spans="1:5" x14ac:dyDescent="0.25">
      <c r="A904" s="327"/>
      <c r="B904" s="330"/>
      <c r="C904" s="331"/>
      <c r="D904" s="333"/>
      <c r="E904" s="298" t="s">
        <v>1442</v>
      </c>
    </row>
    <row r="905" spans="1:5" x14ac:dyDescent="0.25">
      <c r="A905" s="334" t="s">
        <v>1891</v>
      </c>
      <c r="B905" s="336" t="s">
        <v>1884</v>
      </c>
      <c r="C905" s="337"/>
      <c r="D905" s="340" t="s">
        <v>47</v>
      </c>
      <c r="E905" s="295" t="s">
        <v>1441</v>
      </c>
    </row>
    <row r="906" spans="1:5" x14ac:dyDescent="0.25">
      <c r="A906" s="335"/>
      <c r="B906" s="338"/>
      <c r="C906" s="339"/>
      <c r="D906" s="341"/>
      <c r="E906" s="296" t="s">
        <v>1442</v>
      </c>
    </row>
    <row r="907" spans="1:5" x14ac:dyDescent="0.25">
      <c r="A907" s="326" t="s">
        <v>1892</v>
      </c>
      <c r="B907" s="328" t="s">
        <v>1884</v>
      </c>
      <c r="C907" s="329"/>
      <c r="D907" s="332" t="s">
        <v>47</v>
      </c>
      <c r="E907" s="297" t="s">
        <v>1441</v>
      </c>
    </row>
    <row r="908" spans="1:5" x14ac:dyDescent="0.25">
      <c r="A908" s="327"/>
      <c r="B908" s="330"/>
      <c r="C908" s="331"/>
      <c r="D908" s="333"/>
      <c r="E908" s="298" t="s">
        <v>1442</v>
      </c>
    </row>
    <row r="909" spans="1:5" x14ac:dyDescent="0.25">
      <c r="A909" s="334" t="s">
        <v>1893</v>
      </c>
      <c r="B909" s="336" t="s">
        <v>1884</v>
      </c>
      <c r="C909" s="337"/>
      <c r="D909" s="340" t="s">
        <v>47</v>
      </c>
      <c r="E909" s="295" t="s">
        <v>1441</v>
      </c>
    </row>
    <row r="910" spans="1:5" x14ac:dyDescent="0.25">
      <c r="A910" s="335"/>
      <c r="B910" s="338"/>
      <c r="C910" s="339"/>
      <c r="D910" s="341"/>
      <c r="E910" s="296" t="s">
        <v>1442</v>
      </c>
    </row>
    <row r="911" spans="1:5" x14ac:dyDescent="0.25">
      <c r="A911" s="326" t="s">
        <v>1862</v>
      </c>
      <c r="B911" s="328" t="s">
        <v>1884</v>
      </c>
      <c r="C911" s="329"/>
      <c r="D911" s="332" t="s">
        <v>47</v>
      </c>
      <c r="E911" s="297" t="s">
        <v>1441</v>
      </c>
    </row>
    <row r="912" spans="1:5" x14ac:dyDescent="0.25">
      <c r="A912" s="327"/>
      <c r="B912" s="330"/>
      <c r="C912" s="331"/>
      <c r="D912" s="333"/>
      <c r="E912" s="298" t="s">
        <v>1442</v>
      </c>
    </row>
    <row r="913" spans="1:5" x14ac:dyDescent="0.25">
      <c r="A913" s="334" t="s">
        <v>1894</v>
      </c>
      <c r="B913" s="336" t="s">
        <v>1895</v>
      </c>
      <c r="C913" s="337"/>
      <c r="D913" s="340" t="s">
        <v>47</v>
      </c>
      <c r="E913" s="295" t="s">
        <v>1441</v>
      </c>
    </row>
    <row r="914" spans="1:5" x14ac:dyDescent="0.25">
      <c r="A914" s="335"/>
      <c r="B914" s="338"/>
      <c r="C914" s="339"/>
      <c r="D914" s="341"/>
      <c r="E914" s="296" t="s">
        <v>1442</v>
      </c>
    </row>
    <row r="915" spans="1:5" x14ac:dyDescent="0.25">
      <c r="A915" s="326" t="s">
        <v>1896</v>
      </c>
      <c r="B915" s="328" t="s">
        <v>1895</v>
      </c>
      <c r="C915" s="329"/>
      <c r="D915" s="332" t="s">
        <v>47</v>
      </c>
      <c r="E915" s="297" t="s">
        <v>1441</v>
      </c>
    </row>
    <row r="916" spans="1:5" x14ac:dyDescent="0.25">
      <c r="A916" s="327"/>
      <c r="B916" s="330"/>
      <c r="C916" s="331"/>
      <c r="D916" s="333"/>
      <c r="E916" s="298" t="s">
        <v>1442</v>
      </c>
    </row>
    <row r="917" spans="1:5" x14ac:dyDescent="0.25">
      <c r="A917" s="334" t="s">
        <v>1897</v>
      </c>
      <c r="B917" s="336" t="s">
        <v>1895</v>
      </c>
      <c r="C917" s="337"/>
      <c r="D917" s="340" t="s">
        <v>47</v>
      </c>
      <c r="E917" s="295" t="s">
        <v>1441</v>
      </c>
    </row>
    <row r="918" spans="1:5" x14ac:dyDescent="0.25">
      <c r="A918" s="335"/>
      <c r="B918" s="338"/>
      <c r="C918" s="339"/>
      <c r="D918" s="341"/>
      <c r="E918" s="296" t="s">
        <v>1442</v>
      </c>
    </row>
    <row r="919" spans="1:5" x14ac:dyDescent="0.25">
      <c r="A919" s="326" t="s">
        <v>1898</v>
      </c>
      <c r="B919" s="328" t="s">
        <v>1895</v>
      </c>
      <c r="C919" s="329"/>
      <c r="D919" s="332" t="s">
        <v>47</v>
      </c>
      <c r="E919" s="297" t="s">
        <v>1441</v>
      </c>
    </row>
    <row r="920" spans="1:5" x14ac:dyDescent="0.25">
      <c r="A920" s="327"/>
      <c r="B920" s="330"/>
      <c r="C920" s="331"/>
      <c r="D920" s="333"/>
      <c r="E920" s="298" t="s">
        <v>1442</v>
      </c>
    </row>
    <row r="921" spans="1:5" x14ac:dyDescent="0.25">
      <c r="A921" s="334" t="s">
        <v>1899</v>
      </c>
      <c r="B921" s="336" t="s">
        <v>1895</v>
      </c>
      <c r="C921" s="337"/>
      <c r="D921" s="340" t="s">
        <v>47</v>
      </c>
      <c r="E921" s="295" t="s">
        <v>1441</v>
      </c>
    </row>
    <row r="922" spans="1:5" x14ac:dyDescent="0.25">
      <c r="A922" s="335"/>
      <c r="B922" s="338"/>
      <c r="C922" s="339"/>
      <c r="D922" s="341"/>
      <c r="E922" s="296" t="s">
        <v>1442</v>
      </c>
    </row>
    <row r="923" spans="1:5" x14ac:dyDescent="0.25">
      <c r="A923" s="326" t="s">
        <v>1900</v>
      </c>
      <c r="B923" s="328" t="s">
        <v>1895</v>
      </c>
      <c r="C923" s="329"/>
      <c r="D923" s="332" t="s">
        <v>47</v>
      </c>
      <c r="E923" s="297" t="s">
        <v>1441</v>
      </c>
    </row>
    <row r="924" spans="1:5" x14ac:dyDescent="0.25">
      <c r="A924" s="327"/>
      <c r="B924" s="330"/>
      <c r="C924" s="331"/>
      <c r="D924" s="333"/>
      <c r="E924" s="298" t="s">
        <v>1442</v>
      </c>
    </row>
    <row r="925" spans="1:5" x14ac:dyDescent="0.25">
      <c r="A925" s="334" t="s">
        <v>1901</v>
      </c>
      <c r="B925" s="336" t="s">
        <v>1902</v>
      </c>
      <c r="C925" s="337"/>
      <c r="D925" s="340" t="s">
        <v>47</v>
      </c>
      <c r="E925" s="295" t="s">
        <v>1441</v>
      </c>
    </row>
    <row r="926" spans="1:5" x14ac:dyDescent="0.25">
      <c r="A926" s="335"/>
      <c r="B926" s="338"/>
      <c r="C926" s="339"/>
      <c r="D926" s="341"/>
      <c r="E926" s="296" t="s">
        <v>1442</v>
      </c>
    </row>
    <row r="927" spans="1:5" x14ac:dyDescent="0.25">
      <c r="A927" s="326" t="s">
        <v>1903</v>
      </c>
      <c r="B927" s="328" t="s">
        <v>1902</v>
      </c>
      <c r="C927" s="329"/>
      <c r="D927" s="332" t="s">
        <v>47</v>
      </c>
      <c r="E927" s="297" t="s">
        <v>1441</v>
      </c>
    </row>
    <row r="928" spans="1:5" x14ac:dyDescent="0.25">
      <c r="A928" s="327"/>
      <c r="B928" s="330"/>
      <c r="C928" s="331"/>
      <c r="D928" s="333"/>
      <c r="E928" s="298" t="s">
        <v>1442</v>
      </c>
    </row>
    <row r="929" spans="1:5" x14ac:dyDescent="0.25">
      <c r="A929" s="334" t="s">
        <v>1904</v>
      </c>
      <c r="B929" s="336" t="s">
        <v>1902</v>
      </c>
      <c r="C929" s="337"/>
      <c r="D929" s="340" t="s">
        <v>47</v>
      </c>
      <c r="E929" s="295" t="s">
        <v>1441</v>
      </c>
    </row>
    <row r="930" spans="1:5" x14ac:dyDescent="0.25">
      <c r="A930" s="335"/>
      <c r="B930" s="338"/>
      <c r="C930" s="339"/>
      <c r="D930" s="341"/>
      <c r="E930" s="296" t="s">
        <v>1442</v>
      </c>
    </row>
    <row r="931" spans="1:5" x14ac:dyDescent="0.25">
      <c r="A931" s="326" t="s">
        <v>1905</v>
      </c>
      <c r="B931" s="328" t="s">
        <v>1902</v>
      </c>
      <c r="C931" s="329"/>
      <c r="D931" s="332" t="s">
        <v>47</v>
      </c>
      <c r="E931" s="297" t="s">
        <v>1441</v>
      </c>
    </row>
    <row r="932" spans="1:5" x14ac:dyDescent="0.25">
      <c r="A932" s="327"/>
      <c r="B932" s="330"/>
      <c r="C932" s="331"/>
      <c r="D932" s="333"/>
      <c r="E932" s="298" t="s">
        <v>1442</v>
      </c>
    </row>
    <row r="933" spans="1:5" x14ac:dyDescent="0.25">
      <c r="A933" s="334" t="s">
        <v>1906</v>
      </c>
      <c r="B933" s="336" t="s">
        <v>1902</v>
      </c>
      <c r="C933" s="337"/>
      <c r="D933" s="340" t="s">
        <v>47</v>
      </c>
      <c r="E933" s="295" t="s">
        <v>1441</v>
      </c>
    </row>
    <row r="934" spans="1:5" x14ac:dyDescent="0.25">
      <c r="A934" s="335"/>
      <c r="B934" s="338"/>
      <c r="C934" s="339"/>
      <c r="D934" s="341"/>
      <c r="E934" s="296" t="s">
        <v>1442</v>
      </c>
    </row>
    <row r="935" spans="1:5" x14ac:dyDescent="0.25">
      <c r="A935" s="326" t="s">
        <v>1907</v>
      </c>
      <c r="B935" s="328" t="s">
        <v>1902</v>
      </c>
      <c r="C935" s="329"/>
      <c r="D935" s="332" t="s">
        <v>47</v>
      </c>
      <c r="E935" s="297" t="s">
        <v>1441</v>
      </c>
    </row>
    <row r="936" spans="1:5" x14ac:dyDescent="0.25">
      <c r="A936" s="327"/>
      <c r="B936" s="330"/>
      <c r="C936" s="331"/>
      <c r="D936" s="333"/>
      <c r="E936" s="298" t="s">
        <v>1442</v>
      </c>
    </row>
    <row r="937" spans="1:5" x14ac:dyDescent="0.25">
      <c r="A937" s="334" t="s">
        <v>1908</v>
      </c>
      <c r="B937" s="336" t="s">
        <v>1902</v>
      </c>
      <c r="C937" s="337"/>
      <c r="D937" s="340" t="s">
        <v>47</v>
      </c>
      <c r="E937" s="295" t="s">
        <v>1441</v>
      </c>
    </row>
    <row r="938" spans="1:5" x14ac:dyDescent="0.25">
      <c r="A938" s="335"/>
      <c r="B938" s="338"/>
      <c r="C938" s="339"/>
      <c r="D938" s="341"/>
      <c r="E938" s="296" t="s">
        <v>1442</v>
      </c>
    </row>
    <row r="939" spans="1:5" x14ac:dyDescent="0.25">
      <c r="A939" s="326" t="s">
        <v>1909</v>
      </c>
      <c r="B939" s="328" t="s">
        <v>1902</v>
      </c>
      <c r="C939" s="329"/>
      <c r="D939" s="332" t="s">
        <v>47</v>
      </c>
      <c r="E939" s="297" t="s">
        <v>1441</v>
      </c>
    </row>
    <row r="940" spans="1:5" x14ac:dyDescent="0.25">
      <c r="A940" s="327"/>
      <c r="B940" s="330"/>
      <c r="C940" s="331"/>
      <c r="D940" s="333"/>
      <c r="E940" s="298" t="s">
        <v>1442</v>
      </c>
    </row>
    <row r="941" spans="1:5" x14ac:dyDescent="0.25">
      <c r="A941" s="334" t="s">
        <v>1560</v>
      </c>
      <c r="B941" s="336" t="s">
        <v>1910</v>
      </c>
      <c r="C941" s="337"/>
      <c r="D941" s="340" t="s">
        <v>47</v>
      </c>
      <c r="E941" s="295" t="s">
        <v>1441</v>
      </c>
    </row>
    <row r="942" spans="1:5" x14ac:dyDescent="0.25">
      <c r="A942" s="335"/>
      <c r="B942" s="338"/>
      <c r="C942" s="339"/>
      <c r="D942" s="341"/>
      <c r="E942" s="296" t="s">
        <v>1442</v>
      </c>
    </row>
    <row r="943" spans="1:5" x14ac:dyDescent="0.25">
      <c r="A943" s="326" t="s">
        <v>1911</v>
      </c>
      <c r="B943" s="328" t="s">
        <v>1910</v>
      </c>
      <c r="C943" s="329"/>
      <c r="D943" s="332" t="s">
        <v>47</v>
      </c>
      <c r="E943" s="297" t="s">
        <v>1441</v>
      </c>
    </row>
    <row r="944" spans="1:5" x14ac:dyDescent="0.25">
      <c r="A944" s="327"/>
      <c r="B944" s="330"/>
      <c r="C944" s="331"/>
      <c r="D944" s="333"/>
      <c r="E944" s="298" t="s">
        <v>1442</v>
      </c>
    </row>
    <row r="945" spans="1:5" x14ac:dyDescent="0.25">
      <c r="A945" s="334" t="s">
        <v>1912</v>
      </c>
      <c r="B945" s="336" t="s">
        <v>1910</v>
      </c>
      <c r="C945" s="337"/>
      <c r="D945" s="340" t="s">
        <v>47</v>
      </c>
      <c r="E945" s="295" t="s">
        <v>1441</v>
      </c>
    </row>
    <row r="946" spans="1:5" x14ac:dyDescent="0.25">
      <c r="A946" s="335"/>
      <c r="B946" s="338"/>
      <c r="C946" s="339"/>
      <c r="D946" s="341"/>
      <c r="E946" s="296" t="s">
        <v>1442</v>
      </c>
    </row>
    <row r="947" spans="1:5" x14ac:dyDescent="0.25">
      <c r="A947" s="326" t="s">
        <v>1913</v>
      </c>
      <c r="B947" s="328" t="s">
        <v>1914</v>
      </c>
      <c r="C947" s="329"/>
      <c r="D947" s="332" t="s">
        <v>47</v>
      </c>
      <c r="E947" s="297" t="s">
        <v>1441</v>
      </c>
    </row>
    <row r="948" spans="1:5" x14ac:dyDescent="0.25">
      <c r="A948" s="327"/>
      <c r="B948" s="330"/>
      <c r="C948" s="331"/>
      <c r="D948" s="333"/>
      <c r="E948" s="298" t="s">
        <v>1442</v>
      </c>
    </row>
    <row r="949" spans="1:5" x14ac:dyDescent="0.25">
      <c r="A949" s="334" t="s">
        <v>1915</v>
      </c>
      <c r="B949" s="336" t="s">
        <v>1914</v>
      </c>
      <c r="C949" s="337"/>
      <c r="D949" s="340" t="s">
        <v>47</v>
      </c>
      <c r="E949" s="295" t="s">
        <v>1441</v>
      </c>
    </row>
    <row r="950" spans="1:5" x14ac:dyDescent="0.25">
      <c r="A950" s="335"/>
      <c r="B950" s="338"/>
      <c r="C950" s="339"/>
      <c r="D950" s="341"/>
      <c r="E950" s="296" t="s">
        <v>1442</v>
      </c>
    </row>
    <row r="951" spans="1:5" x14ac:dyDescent="0.25">
      <c r="A951" s="326" t="s">
        <v>1916</v>
      </c>
      <c r="B951" s="328" t="s">
        <v>1914</v>
      </c>
      <c r="C951" s="329"/>
      <c r="D951" s="332" t="s">
        <v>47</v>
      </c>
      <c r="E951" s="297" t="s">
        <v>1441</v>
      </c>
    </row>
    <row r="952" spans="1:5" x14ac:dyDescent="0.25">
      <c r="A952" s="327"/>
      <c r="B952" s="330"/>
      <c r="C952" s="331"/>
      <c r="D952" s="333"/>
      <c r="E952" s="298" t="s">
        <v>1442</v>
      </c>
    </row>
    <row r="953" spans="1:5" x14ac:dyDescent="0.25">
      <c r="A953" s="334" t="s">
        <v>1917</v>
      </c>
      <c r="B953" s="336" t="s">
        <v>1914</v>
      </c>
      <c r="C953" s="337"/>
      <c r="D953" s="340" t="s">
        <v>47</v>
      </c>
      <c r="E953" s="295" t="s">
        <v>1441</v>
      </c>
    </row>
    <row r="954" spans="1:5" x14ac:dyDescent="0.25">
      <c r="A954" s="335"/>
      <c r="B954" s="338"/>
      <c r="C954" s="339"/>
      <c r="D954" s="341"/>
      <c r="E954" s="296" t="s">
        <v>1442</v>
      </c>
    </row>
    <row r="955" spans="1:5" x14ac:dyDescent="0.25">
      <c r="A955" s="326" t="s">
        <v>1918</v>
      </c>
      <c r="B955" s="328" t="s">
        <v>1914</v>
      </c>
      <c r="C955" s="329"/>
      <c r="D955" s="332" t="s">
        <v>47</v>
      </c>
      <c r="E955" s="297" t="s">
        <v>1441</v>
      </c>
    </row>
    <row r="956" spans="1:5" x14ac:dyDescent="0.25">
      <c r="A956" s="327"/>
      <c r="B956" s="330"/>
      <c r="C956" s="331"/>
      <c r="D956" s="333"/>
      <c r="E956" s="298" t="s">
        <v>1442</v>
      </c>
    </row>
    <row r="957" spans="1:5" x14ac:dyDescent="0.25">
      <c r="A957" s="334" t="s">
        <v>1919</v>
      </c>
      <c r="B957" s="336" t="s">
        <v>1914</v>
      </c>
      <c r="C957" s="337"/>
      <c r="D957" s="340" t="s">
        <v>47</v>
      </c>
      <c r="E957" s="295" t="s">
        <v>1441</v>
      </c>
    </row>
    <row r="958" spans="1:5" x14ac:dyDescent="0.25">
      <c r="A958" s="335"/>
      <c r="B958" s="338"/>
      <c r="C958" s="339"/>
      <c r="D958" s="341"/>
      <c r="E958" s="296" t="s">
        <v>1442</v>
      </c>
    </row>
    <row r="959" spans="1:5" x14ac:dyDescent="0.25">
      <c r="A959" s="326" t="s">
        <v>1920</v>
      </c>
      <c r="B959" s="328" t="s">
        <v>1914</v>
      </c>
      <c r="C959" s="329"/>
      <c r="D959" s="332" t="s">
        <v>47</v>
      </c>
      <c r="E959" s="297" t="s">
        <v>1441</v>
      </c>
    </row>
    <row r="960" spans="1:5" x14ac:dyDescent="0.25">
      <c r="A960" s="327"/>
      <c r="B960" s="330"/>
      <c r="C960" s="331"/>
      <c r="D960" s="333"/>
      <c r="E960" s="298" t="s">
        <v>1442</v>
      </c>
    </row>
    <row r="961" spans="1:5" x14ac:dyDescent="0.25">
      <c r="A961" s="334" t="s">
        <v>1921</v>
      </c>
      <c r="B961" s="336" t="s">
        <v>1914</v>
      </c>
      <c r="C961" s="337"/>
      <c r="D961" s="340" t="s">
        <v>47</v>
      </c>
      <c r="E961" s="295" t="s">
        <v>1441</v>
      </c>
    </row>
    <row r="962" spans="1:5" x14ac:dyDescent="0.25">
      <c r="A962" s="335"/>
      <c r="B962" s="338"/>
      <c r="C962" s="339"/>
      <c r="D962" s="341"/>
      <c r="E962" s="296" t="s">
        <v>1442</v>
      </c>
    </row>
    <row r="963" spans="1:5" x14ac:dyDescent="0.25">
      <c r="A963" s="326" t="s">
        <v>1922</v>
      </c>
      <c r="B963" s="328" t="s">
        <v>1914</v>
      </c>
      <c r="C963" s="329"/>
      <c r="D963" s="332" t="s">
        <v>47</v>
      </c>
      <c r="E963" s="297" t="s">
        <v>1441</v>
      </c>
    </row>
    <row r="964" spans="1:5" x14ac:dyDescent="0.25">
      <c r="A964" s="327"/>
      <c r="B964" s="330"/>
      <c r="C964" s="331"/>
      <c r="D964" s="333"/>
      <c r="E964" s="298" t="s">
        <v>1442</v>
      </c>
    </row>
    <row r="965" spans="1:5" x14ac:dyDescent="0.25">
      <c r="A965" s="334" t="s">
        <v>1923</v>
      </c>
      <c r="B965" s="336" t="s">
        <v>1914</v>
      </c>
      <c r="C965" s="337"/>
      <c r="D965" s="340" t="s">
        <v>47</v>
      </c>
      <c r="E965" s="295" t="s">
        <v>1441</v>
      </c>
    </row>
    <row r="966" spans="1:5" x14ac:dyDescent="0.25">
      <c r="A966" s="335"/>
      <c r="B966" s="338"/>
      <c r="C966" s="339"/>
      <c r="D966" s="341"/>
      <c r="E966" s="296" t="s">
        <v>1442</v>
      </c>
    </row>
    <row r="967" spans="1:5" x14ac:dyDescent="0.25">
      <c r="A967" s="326" t="s">
        <v>1924</v>
      </c>
      <c r="B967" s="328" t="s">
        <v>1914</v>
      </c>
      <c r="C967" s="329"/>
      <c r="D967" s="332" t="s">
        <v>47</v>
      </c>
      <c r="E967" s="297" t="s">
        <v>1441</v>
      </c>
    </row>
    <row r="968" spans="1:5" x14ac:dyDescent="0.25">
      <c r="A968" s="327"/>
      <c r="B968" s="330"/>
      <c r="C968" s="331"/>
      <c r="D968" s="333"/>
      <c r="E968" s="298" t="s">
        <v>1442</v>
      </c>
    </row>
    <row r="969" spans="1:5" x14ac:dyDescent="0.25">
      <c r="A969" s="334" t="s">
        <v>1925</v>
      </c>
      <c r="B969" s="336" t="s">
        <v>1914</v>
      </c>
      <c r="C969" s="337"/>
      <c r="D969" s="340" t="s">
        <v>47</v>
      </c>
      <c r="E969" s="295" t="s">
        <v>1441</v>
      </c>
    </row>
    <row r="970" spans="1:5" x14ac:dyDescent="0.25">
      <c r="A970" s="335"/>
      <c r="B970" s="338"/>
      <c r="C970" s="339"/>
      <c r="D970" s="341"/>
      <c r="E970" s="296" t="s">
        <v>1442</v>
      </c>
    </row>
    <row r="971" spans="1:5" x14ac:dyDescent="0.25">
      <c r="A971" s="326" t="s">
        <v>1560</v>
      </c>
      <c r="B971" s="328" t="s">
        <v>1914</v>
      </c>
      <c r="C971" s="329"/>
      <c r="D971" s="332" t="s">
        <v>47</v>
      </c>
      <c r="E971" s="297" t="s">
        <v>1441</v>
      </c>
    </row>
    <row r="972" spans="1:5" x14ac:dyDescent="0.25">
      <c r="A972" s="327"/>
      <c r="B972" s="330"/>
      <c r="C972" s="331"/>
      <c r="D972" s="333"/>
      <c r="E972" s="298" t="s">
        <v>1442</v>
      </c>
    </row>
    <row r="973" spans="1:5" x14ac:dyDescent="0.25">
      <c r="A973" s="334" t="s">
        <v>1926</v>
      </c>
      <c r="B973" s="336" t="s">
        <v>1914</v>
      </c>
      <c r="C973" s="337"/>
      <c r="D973" s="340" t="s">
        <v>47</v>
      </c>
      <c r="E973" s="295" t="s">
        <v>1441</v>
      </c>
    </row>
    <row r="974" spans="1:5" x14ac:dyDescent="0.25">
      <c r="A974" s="335"/>
      <c r="B974" s="338"/>
      <c r="C974" s="339"/>
      <c r="D974" s="341"/>
      <c r="E974" s="296" t="s">
        <v>1442</v>
      </c>
    </row>
    <row r="975" spans="1:5" x14ac:dyDescent="0.25">
      <c r="A975" s="326" t="s">
        <v>1927</v>
      </c>
      <c r="B975" s="328" t="s">
        <v>1914</v>
      </c>
      <c r="C975" s="329"/>
      <c r="D975" s="332" t="s">
        <v>47</v>
      </c>
      <c r="E975" s="297" t="s">
        <v>1441</v>
      </c>
    </row>
    <row r="976" spans="1:5" x14ac:dyDescent="0.25">
      <c r="A976" s="327"/>
      <c r="B976" s="330"/>
      <c r="C976" s="331"/>
      <c r="D976" s="333"/>
      <c r="E976" s="298" t="s">
        <v>1442</v>
      </c>
    </row>
    <row r="977" spans="1:5" x14ac:dyDescent="0.25">
      <c r="A977" s="334" t="s">
        <v>1928</v>
      </c>
      <c r="B977" s="336" t="s">
        <v>1914</v>
      </c>
      <c r="C977" s="337"/>
      <c r="D977" s="340" t="s">
        <v>47</v>
      </c>
      <c r="E977" s="295" t="s">
        <v>1441</v>
      </c>
    </row>
    <row r="978" spans="1:5" x14ac:dyDescent="0.25">
      <c r="A978" s="335"/>
      <c r="B978" s="338"/>
      <c r="C978" s="339"/>
      <c r="D978" s="341"/>
      <c r="E978" s="296" t="s">
        <v>1442</v>
      </c>
    </row>
    <row r="979" spans="1:5" x14ac:dyDescent="0.25">
      <c r="A979" s="326" t="s">
        <v>1929</v>
      </c>
      <c r="B979" s="328" t="s">
        <v>1930</v>
      </c>
      <c r="C979" s="329"/>
      <c r="D979" s="332" t="s">
        <v>47</v>
      </c>
      <c r="E979" s="297" t="s">
        <v>1441</v>
      </c>
    </row>
    <row r="980" spans="1:5" x14ac:dyDescent="0.25">
      <c r="A980" s="327"/>
      <c r="B980" s="330"/>
      <c r="C980" s="331"/>
      <c r="D980" s="333"/>
      <c r="E980" s="298" t="s">
        <v>1442</v>
      </c>
    </row>
    <row r="981" spans="1:5" x14ac:dyDescent="0.25">
      <c r="A981" s="334" t="s">
        <v>1931</v>
      </c>
      <c r="B981" s="336" t="s">
        <v>1930</v>
      </c>
      <c r="C981" s="337"/>
      <c r="D981" s="340" t="s">
        <v>47</v>
      </c>
      <c r="E981" s="295" t="s">
        <v>1441</v>
      </c>
    </row>
    <row r="982" spans="1:5" x14ac:dyDescent="0.25">
      <c r="A982" s="335"/>
      <c r="B982" s="338"/>
      <c r="C982" s="339"/>
      <c r="D982" s="341"/>
      <c r="E982" s="296" t="s">
        <v>1442</v>
      </c>
    </row>
    <row r="983" spans="1:5" x14ac:dyDescent="0.25">
      <c r="A983" s="326" t="s">
        <v>1932</v>
      </c>
      <c r="B983" s="328" t="s">
        <v>1930</v>
      </c>
      <c r="C983" s="329"/>
      <c r="D983" s="332" t="s">
        <v>47</v>
      </c>
      <c r="E983" s="297" t="s">
        <v>1441</v>
      </c>
    </row>
    <row r="984" spans="1:5" x14ac:dyDescent="0.25">
      <c r="A984" s="327"/>
      <c r="B984" s="330"/>
      <c r="C984" s="331"/>
      <c r="D984" s="333"/>
      <c r="E984" s="298" t="s">
        <v>1442</v>
      </c>
    </row>
    <row r="985" spans="1:5" x14ac:dyDescent="0.25">
      <c r="A985" s="334" t="s">
        <v>1933</v>
      </c>
      <c r="B985" s="336" t="s">
        <v>1930</v>
      </c>
      <c r="C985" s="337"/>
      <c r="D985" s="340" t="s">
        <v>47</v>
      </c>
      <c r="E985" s="295" t="s">
        <v>1441</v>
      </c>
    </row>
    <row r="986" spans="1:5" x14ac:dyDescent="0.25">
      <c r="A986" s="335"/>
      <c r="B986" s="338"/>
      <c r="C986" s="339"/>
      <c r="D986" s="341"/>
      <c r="E986" s="296" t="s">
        <v>1442</v>
      </c>
    </row>
    <row r="987" spans="1:5" x14ac:dyDescent="0.25">
      <c r="A987" s="326" t="s">
        <v>1934</v>
      </c>
      <c r="B987" s="328" t="s">
        <v>1930</v>
      </c>
      <c r="C987" s="329"/>
      <c r="D987" s="332" t="s">
        <v>47</v>
      </c>
      <c r="E987" s="297" t="s">
        <v>1441</v>
      </c>
    </row>
    <row r="988" spans="1:5" x14ac:dyDescent="0.25">
      <c r="A988" s="327"/>
      <c r="B988" s="330"/>
      <c r="C988" s="331"/>
      <c r="D988" s="333"/>
      <c r="E988" s="298" t="s">
        <v>1442</v>
      </c>
    </row>
    <row r="989" spans="1:5" x14ac:dyDescent="0.25">
      <c r="A989" s="334" t="s">
        <v>1935</v>
      </c>
      <c r="B989" s="336" t="s">
        <v>1936</v>
      </c>
      <c r="C989" s="337"/>
      <c r="D989" s="340" t="s">
        <v>47</v>
      </c>
      <c r="E989" s="295" t="s">
        <v>1441</v>
      </c>
    </row>
    <row r="990" spans="1:5" x14ac:dyDescent="0.25">
      <c r="A990" s="335"/>
      <c r="B990" s="338"/>
      <c r="C990" s="339"/>
      <c r="D990" s="341"/>
      <c r="E990" s="296" t="s">
        <v>1442</v>
      </c>
    </row>
    <row r="991" spans="1:5" x14ac:dyDescent="0.25">
      <c r="A991" s="326" t="s">
        <v>1937</v>
      </c>
      <c r="B991" s="328" t="s">
        <v>1936</v>
      </c>
      <c r="C991" s="329"/>
      <c r="D991" s="332" t="s">
        <v>47</v>
      </c>
      <c r="E991" s="297" t="s">
        <v>1441</v>
      </c>
    </row>
    <row r="992" spans="1:5" x14ac:dyDescent="0.25">
      <c r="A992" s="327"/>
      <c r="B992" s="330"/>
      <c r="C992" s="331"/>
      <c r="D992" s="333"/>
      <c r="E992" s="298" t="s">
        <v>1442</v>
      </c>
    </row>
    <row r="993" spans="1:5" x14ac:dyDescent="0.25">
      <c r="A993" s="334" t="s">
        <v>1938</v>
      </c>
      <c r="B993" s="336" t="s">
        <v>1936</v>
      </c>
      <c r="C993" s="337"/>
      <c r="D993" s="340" t="s">
        <v>47</v>
      </c>
      <c r="E993" s="295" t="s">
        <v>1441</v>
      </c>
    </row>
    <row r="994" spans="1:5" x14ac:dyDescent="0.25">
      <c r="A994" s="335"/>
      <c r="B994" s="338"/>
      <c r="C994" s="339"/>
      <c r="D994" s="341"/>
      <c r="E994" s="296" t="s">
        <v>1442</v>
      </c>
    </row>
    <row r="995" spans="1:5" x14ac:dyDescent="0.25">
      <c r="A995" s="326" t="s">
        <v>1939</v>
      </c>
      <c r="B995" s="328" t="s">
        <v>1936</v>
      </c>
      <c r="C995" s="329"/>
      <c r="D995" s="332" t="s">
        <v>47</v>
      </c>
      <c r="E995" s="297" t="s">
        <v>1441</v>
      </c>
    </row>
    <row r="996" spans="1:5" x14ac:dyDescent="0.25">
      <c r="A996" s="327"/>
      <c r="B996" s="330"/>
      <c r="C996" s="331"/>
      <c r="D996" s="333"/>
      <c r="E996" s="298" t="s">
        <v>1442</v>
      </c>
    </row>
    <row r="997" spans="1:5" x14ac:dyDescent="0.25">
      <c r="A997" s="334" t="s">
        <v>1940</v>
      </c>
      <c r="B997" s="336" t="s">
        <v>1936</v>
      </c>
      <c r="C997" s="337"/>
      <c r="D997" s="340" t="s">
        <v>47</v>
      </c>
      <c r="E997" s="295" t="s">
        <v>1441</v>
      </c>
    </row>
    <row r="998" spans="1:5" x14ac:dyDescent="0.25">
      <c r="A998" s="335"/>
      <c r="B998" s="338"/>
      <c r="C998" s="339"/>
      <c r="D998" s="341"/>
      <c r="E998" s="296" t="s">
        <v>1442</v>
      </c>
    </row>
    <row r="999" spans="1:5" x14ac:dyDescent="0.25">
      <c r="A999" s="326" t="s">
        <v>1941</v>
      </c>
      <c r="B999" s="328" t="s">
        <v>1936</v>
      </c>
      <c r="C999" s="329"/>
      <c r="D999" s="332" t="s">
        <v>47</v>
      </c>
      <c r="E999" s="297" t="s">
        <v>1441</v>
      </c>
    </row>
    <row r="1000" spans="1:5" x14ac:dyDescent="0.25">
      <c r="A1000" s="327"/>
      <c r="B1000" s="330"/>
      <c r="C1000" s="331"/>
      <c r="D1000" s="333"/>
      <c r="E1000" s="298" t="s">
        <v>1442</v>
      </c>
    </row>
    <row r="1001" spans="1:5" x14ac:dyDescent="0.25">
      <c r="A1001" s="334" t="s">
        <v>1942</v>
      </c>
      <c r="B1001" s="336" t="s">
        <v>1936</v>
      </c>
      <c r="C1001" s="337"/>
      <c r="D1001" s="340" t="s">
        <v>47</v>
      </c>
      <c r="E1001" s="295" t="s">
        <v>1441</v>
      </c>
    </row>
    <row r="1002" spans="1:5" x14ac:dyDescent="0.25">
      <c r="A1002" s="335"/>
      <c r="B1002" s="338"/>
      <c r="C1002" s="339"/>
      <c r="D1002" s="341"/>
      <c r="E1002" s="296" t="s">
        <v>1442</v>
      </c>
    </row>
    <row r="1003" spans="1:5" x14ac:dyDescent="0.25">
      <c r="A1003" s="326" t="s">
        <v>1943</v>
      </c>
      <c r="B1003" s="328" t="s">
        <v>1936</v>
      </c>
      <c r="C1003" s="329"/>
      <c r="D1003" s="332" t="s">
        <v>47</v>
      </c>
      <c r="E1003" s="297" t="s">
        <v>1441</v>
      </c>
    </row>
    <row r="1004" spans="1:5" x14ac:dyDescent="0.25">
      <c r="A1004" s="327"/>
      <c r="B1004" s="330"/>
      <c r="C1004" s="331"/>
      <c r="D1004" s="333"/>
      <c r="E1004" s="298" t="s">
        <v>1442</v>
      </c>
    </row>
    <row r="1005" spans="1:5" x14ac:dyDescent="0.25">
      <c r="A1005" s="334" t="s">
        <v>1944</v>
      </c>
      <c r="B1005" s="336" t="s">
        <v>1945</v>
      </c>
      <c r="C1005" s="337"/>
      <c r="D1005" s="340" t="s">
        <v>47</v>
      </c>
      <c r="E1005" s="295" t="s">
        <v>1441</v>
      </c>
    </row>
    <row r="1006" spans="1:5" x14ac:dyDescent="0.25">
      <c r="A1006" s="335"/>
      <c r="B1006" s="338"/>
      <c r="C1006" s="339"/>
      <c r="D1006" s="341"/>
      <c r="E1006" s="296" t="s">
        <v>1442</v>
      </c>
    </row>
    <row r="1007" spans="1:5" x14ac:dyDescent="0.25">
      <c r="A1007" s="326" t="s">
        <v>1453</v>
      </c>
      <c r="B1007" s="328" t="s">
        <v>1945</v>
      </c>
      <c r="C1007" s="329"/>
      <c r="D1007" s="332" t="s">
        <v>47</v>
      </c>
      <c r="E1007" s="297" t="s">
        <v>1441</v>
      </c>
    </row>
    <row r="1008" spans="1:5" x14ac:dyDescent="0.25">
      <c r="A1008" s="327"/>
      <c r="B1008" s="330"/>
      <c r="C1008" s="331"/>
      <c r="D1008" s="333"/>
      <c r="E1008" s="298" t="s">
        <v>1442</v>
      </c>
    </row>
    <row r="1009" spans="1:5" x14ac:dyDescent="0.25">
      <c r="A1009" s="334" t="s">
        <v>1946</v>
      </c>
      <c r="B1009" s="336" t="s">
        <v>1945</v>
      </c>
      <c r="C1009" s="337"/>
      <c r="D1009" s="340" t="s">
        <v>47</v>
      </c>
      <c r="E1009" s="295" t="s">
        <v>1441</v>
      </c>
    </row>
    <row r="1010" spans="1:5" x14ac:dyDescent="0.25">
      <c r="A1010" s="335"/>
      <c r="B1010" s="338"/>
      <c r="C1010" s="339"/>
      <c r="D1010" s="341"/>
      <c r="E1010" s="296" t="s">
        <v>1442</v>
      </c>
    </row>
    <row r="1011" spans="1:5" x14ac:dyDescent="0.25">
      <c r="A1011" s="326" t="s">
        <v>1947</v>
      </c>
      <c r="B1011" s="328" t="s">
        <v>1945</v>
      </c>
      <c r="C1011" s="329"/>
      <c r="D1011" s="332" t="s">
        <v>47</v>
      </c>
      <c r="E1011" s="297" t="s">
        <v>1441</v>
      </c>
    </row>
    <row r="1012" spans="1:5" x14ac:dyDescent="0.25">
      <c r="A1012" s="327"/>
      <c r="B1012" s="330"/>
      <c r="C1012" s="331"/>
      <c r="D1012" s="333"/>
      <c r="E1012" s="298" t="s">
        <v>1442</v>
      </c>
    </row>
    <row r="1013" spans="1:5" x14ac:dyDescent="0.25">
      <c r="A1013" s="334" t="s">
        <v>1948</v>
      </c>
      <c r="B1013" s="336" t="s">
        <v>1945</v>
      </c>
      <c r="C1013" s="337"/>
      <c r="D1013" s="340" t="s">
        <v>47</v>
      </c>
      <c r="E1013" s="295" t="s">
        <v>1441</v>
      </c>
    </row>
    <row r="1014" spans="1:5" x14ac:dyDescent="0.25">
      <c r="A1014" s="335"/>
      <c r="B1014" s="338"/>
      <c r="C1014" s="339"/>
      <c r="D1014" s="341"/>
      <c r="E1014" s="296" t="s">
        <v>1442</v>
      </c>
    </row>
    <row r="1015" spans="1:5" x14ac:dyDescent="0.25">
      <c r="A1015" s="326" t="s">
        <v>1949</v>
      </c>
      <c r="B1015" s="328" t="s">
        <v>1945</v>
      </c>
      <c r="C1015" s="329"/>
      <c r="D1015" s="332" t="s">
        <v>47</v>
      </c>
      <c r="E1015" s="297" t="s">
        <v>1441</v>
      </c>
    </row>
    <row r="1016" spans="1:5" x14ac:dyDescent="0.25">
      <c r="A1016" s="327"/>
      <c r="B1016" s="330"/>
      <c r="C1016" s="331"/>
      <c r="D1016" s="333"/>
      <c r="E1016" s="298" t="s">
        <v>1442</v>
      </c>
    </row>
    <row r="1017" spans="1:5" x14ac:dyDescent="0.25">
      <c r="A1017" s="334" t="s">
        <v>1950</v>
      </c>
      <c r="B1017" s="336" t="s">
        <v>1945</v>
      </c>
      <c r="C1017" s="337"/>
      <c r="D1017" s="340" t="s">
        <v>47</v>
      </c>
      <c r="E1017" s="295" t="s">
        <v>1441</v>
      </c>
    </row>
    <row r="1018" spans="1:5" x14ac:dyDescent="0.25">
      <c r="A1018" s="335"/>
      <c r="B1018" s="338"/>
      <c r="C1018" s="339"/>
      <c r="D1018" s="341"/>
      <c r="E1018" s="296" t="s">
        <v>1442</v>
      </c>
    </row>
    <row r="1019" spans="1:5" x14ac:dyDescent="0.25">
      <c r="A1019" s="326" t="s">
        <v>1951</v>
      </c>
      <c r="B1019" s="328" t="s">
        <v>1945</v>
      </c>
      <c r="C1019" s="329"/>
      <c r="D1019" s="332" t="s">
        <v>47</v>
      </c>
      <c r="E1019" s="297" t="s">
        <v>1441</v>
      </c>
    </row>
    <row r="1020" spans="1:5" x14ac:dyDescent="0.25">
      <c r="A1020" s="327"/>
      <c r="B1020" s="330"/>
      <c r="C1020" s="331"/>
      <c r="D1020" s="333"/>
      <c r="E1020" s="298" t="s">
        <v>1442</v>
      </c>
    </row>
    <row r="1021" spans="1:5" x14ac:dyDescent="0.25">
      <c r="A1021" s="334" t="s">
        <v>1952</v>
      </c>
      <c r="B1021" s="336" t="s">
        <v>1945</v>
      </c>
      <c r="C1021" s="337"/>
      <c r="D1021" s="340" t="s">
        <v>47</v>
      </c>
      <c r="E1021" s="295" t="s">
        <v>1441</v>
      </c>
    </row>
    <row r="1022" spans="1:5" x14ac:dyDescent="0.25">
      <c r="A1022" s="335"/>
      <c r="B1022" s="338"/>
      <c r="C1022" s="339"/>
      <c r="D1022" s="341"/>
      <c r="E1022" s="296" t="s">
        <v>1442</v>
      </c>
    </row>
    <row r="1023" spans="1:5" x14ac:dyDescent="0.25">
      <c r="A1023" s="326" t="s">
        <v>1953</v>
      </c>
      <c r="B1023" s="328" t="s">
        <v>1945</v>
      </c>
      <c r="C1023" s="329"/>
      <c r="D1023" s="332" t="s">
        <v>47</v>
      </c>
      <c r="E1023" s="297" t="s">
        <v>1441</v>
      </c>
    </row>
    <row r="1024" spans="1:5" x14ac:dyDescent="0.25">
      <c r="A1024" s="327"/>
      <c r="B1024" s="330"/>
      <c r="C1024" s="331"/>
      <c r="D1024" s="333"/>
      <c r="E1024" s="298" t="s">
        <v>1442</v>
      </c>
    </row>
    <row r="1025" spans="1:5" x14ac:dyDescent="0.25">
      <c r="A1025" s="334" t="s">
        <v>1954</v>
      </c>
      <c r="B1025" s="336" t="s">
        <v>1955</v>
      </c>
      <c r="C1025" s="337"/>
      <c r="D1025" s="340" t="s">
        <v>47</v>
      </c>
      <c r="E1025" s="295" t="s">
        <v>1441</v>
      </c>
    </row>
    <row r="1026" spans="1:5" x14ac:dyDescent="0.25">
      <c r="A1026" s="335"/>
      <c r="B1026" s="338"/>
      <c r="C1026" s="339"/>
      <c r="D1026" s="341"/>
      <c r="E1026" s="296" t="s">
        <v>1442</v>
      </c>
    </row>
    <row r="1027" spans="1:5" x14ac:dyDescent="0.25">
      <c r="A1027" s="326" t="s">
        <v>1956</v>
      </c>
      <c r="B1027" s="328" t="s">
        <v>1955</v>
      </c>
      <c r="C1027" s="329"/>
      <c r="D1027" s="332" t="s">
        <v>47</v>
      </c>
      <c r="E1027" s="297" t="s">
        <v>1441</v>
      </c>
    </row>
    <row r="1028" spans="1:5" x14ac:dyDescent="0.25">
      <c r="A1028" s="327"/>
      <c r="B1028" s="330"/>
      <c r="C1028" s="331"/>
      <c r="D1028" s="333"/>
      <c r="E1028" s="298" t="s">
        <v>1442</v>
      </c>
    </row>
    <row r="1029" spans="1:5" x14ac:dyDescent="0.25">
      <c r="A1029" s="334" t="s">
        <v>1957</v>
      </c>
      <c r="B1029" s="336" t="s">
        <v>1955</v>
      </c>
      <c r="C1029" s="337"/>
      <c r="D1029" s="340" t="s">
        <v>47</v>
      </c>
      <c r="E1029" s="295" t="s">
        <v>1441</v>
      </c>
    </row>
    <row r="1030" spans="1:5" x14ac:dyDescent="0.25">
      <c r="A1030" s="335"/>
      <c r="B1030" s="338"/>
      <c r="C1030" s="339"/>
      <c r="D1030" s="341"/>
      <c r="E1030" s="296" t="s">
        <v>1442</v>
      </c>
    </row>
    <row r="1031" spans="1:5" x14ac:dyDescent="0.25">
      <c r="A1031" s="326" t="s">
        <v>1958</v>
      </c>
      <c r="B1031" s="328" t="s">
        <v>1955</v>
      </c>
      <c r="C1031" s="329"/>
      <c r="D1031" s="332" t="s">
        <v>47</v>
      </c>
      <c r="E1031" s="297" t="s">
        <v>1441</v>
      </c>
    </row>
    <row r="1032" spans="1:5" x14ac:dyDescent="0.25">
      <c r="A1032" s="327"/>
      <c r="B1032" s="330"/>
      <c r="C1032" s="331"/>
      <c r="D1032" s="333"/>
      <c r="E1032" s="298" t="s">
        <v>1442</v>
      </c>
    </row>
    <row r="1033" spans="1:5" x14ac:dyDescent="0.25">
      <c r="A1033" s="334" t="s">
        <v>1959</v>
      </c>
      <c r="B1033" s="336" t="s">
        <v>1955</v>
      </c>
      <c r="C1033" s="337"/>
      <c r="D1033" s="340" t="s">
        <v>47</v>
      </c>
      <c r="E1033" s="295" t="s">
        <v>1441</v>
      </c>
    </row>
    <row r="1034" spans="1:5" x14ac:dyDescent="0.25">
      <c r="A1034" s="335"/>
      <c r="B1034" s="338"/>
      <c r="C1034" s="339"/>
      <c r="D1034" s="341"/>
      <c r="E1034" s="296" t="s">
        <v>1442</v>
      </c>
    </row>
    <row r="1035" spans="1:5" x14ac:dyDescent="0.25">
      <c r="A1035" s="326" t="s">
        <v>1960</v>
      </c>
      <c r="B1035" s="328" t="s">
        <v>1955</v>
      </c>
      <c r="C1035" s="329"/>
      <c r="D1035" s="332" t="s">
        <v>47</v>
      </c>
      <c r="E1035" s="297" t="s">
        <v>1441</v>
      </c>
    </row>
    <row r="1036" spans="1:5" x14ac:dyDescent="0.25">
      <c r="A1036" s="327"/>
      <c r="B1036" s="330"/>
      <c r="C1036" s="331"/>
      <c r="D1036" s="333"/>
      <c r="E1036" s="298" t="s">
        <v>1442</v>
      </c>
    </row>
    <row r="1037" spans="1:5" x14ac:dyDescent="0.25">
      <c r="A1037" s="334" t="s">
        <v>1961</v>
      </c>
      <c r="B1037" s="336" t="s">
        <v>1955</v>
      </c>
      <c r="C1037" s="337"/>
      <c r="D1037" s="340" t="s">
        <v>47</v>
      </c>
      <c r="E1037" s="295" t="s">
        <v>1441</v>
      </c>
    </row>
    <row r="1038" spans="1:5" x14ac:dyDescent="0.25">
      <c r="A1038" s="335"/>
      <c r="B1038" s="338"/>
      <c r="C1038" s="339"/>
      <c r="D1038" s="341"/>
      <c r="E1038" s="296" t="s">
        <v>1442</v>
      </c>
    </row>
    <row r="1039" spans="1:5" x14ac:dyDescent="0.25">
      <c r="A1039" s="326" t="s">
        <v>1962</v>
      </c>
      <c r="B1039" s="328" t="s">
        <v>1955</v>
      </c>
      <c r="C1039" s="329"/>
      <c r="D1039" s="332" t="s">
        <v>47</v>
      </c>
      <c r="E1039" s="297" t="s">
        <v>1441</v>
      </c>
    </row>
    <row r="1040" spans="1:5" x14ac:dyDescent="0.25">
      <c r="A1040" s="327"/>
      <c r="B1040" s="330"/>
      <c r="C1040" s="331"/>
      <c r="D1040" s="333"/>
      <c r="E1040" s="298" t="s">
        <v>1442</v>
      </c>
    </row>
    <row r="1041" spans="1:5" x14ac:dyDescent="0.25">
      <c r="A1041" s="334" t="s">
        <v>1963</v>
      </c>
      <c r="B1041" s="336" t="s">
        <v>1955</v>
      </c>
      <c r="C1041" s="337"/>
      <c r="D1041" s="340" t="s">
        <v>47</v>
      </c>
      <c r="E1041" s="295" t="s">
        <v>1441</v>
      </c>
    </row>
    <row r="1042" spans="1:5" x14ac:dyDescent="0.25">
      <c r="A1042" s="335"/>
      <c r="B1042" s="338"/>
      <c r="C1042" s="339"/>
      <c r="D1042" s="341"/>
      <c r="E1042" s="296" t="s">
        <v>1442</v>
      </c>
    </row>
    <row r="1043" spans="1:5" x14ac:dyDescent="0.25">
      <c r="A1043" s="326" t="s">
        <v>1964</v>
      </c>
      <c r="B1043" s="328" t="s">
        <v>1955</v>
      </c>
      <c r="C1043" s="329"/>
      <c r="D1043" s="332" t="s">
        <v>47</v>
      </c>
      <c r="E1043" s="297" t="s">
        <v>1441</v>
      </c>
    </row>
    <row r="1044" spans="1:5" x14ac:dyDescent="0.25">
      <c r="A1044" s="327"/>
      <c r="B1044" s="330"/>
      <c r="C1044" s="331"/>
      <c r="D1044" s="333"/>
      <c r="E1044" s="298" t="s">
        <v>1442</v>
      </c>
    </row>
    <row r="1045" spans="1:5" x14ac:dyDescent="0.25">
      <c r="A1045" s="334" t="s">
        <v>1965</v>
      </c>
      <c r="B1045" s="336" t="s">
        <v>1955</v>
      </c>
      <c r="C1045" s="337"/>
      <c r="D1045" s="340" t="s">
        <v>47</v>
      </c>
      <c r="E1045" s="295" t="s">
        <v>1441</v>
      </c>
    </row>
    <row r="1046" spans="1:5" x14ac:dyDescent="0.25">
      <c r="A1046" s="335"/>
      <c r="B1046" s="338"/>
      <c r="C1046" s="339"/>
      <c r="D1046" s="341"/>
      <c r="E1046" s="296" t="s">
        <v>1442</v>
      </c>
    </row>
    <row r="1047" spans="1:5" x14ac:dyDescent="0.25">
      <c r="A1047" s="326" t="s">
        <v>1966</v>
      </c>
      <c r="B1047" s="328" t="s">
        <v>1955</v>
      </c>
      <c r="C1047" s="329"/>
      <c r="D1047" s="332" t="s">
        <v>47</v>
      </c>
      <c r="E1047" s="297" t="s">
        <v>1441</v>
      </c>
    </row>
    <row r="1048" spans="1:5" x14ac:dyDescent="0.25">
      <c r="A1048" s="327"/>
      <c r="B1048" s="330"/>
      <c r="C1048" s="331"/>
      <c r="D1048" s="333"/>
      <c r="E1048" s="298" t="s">
        <v>1442</v>
      </c>
    </row>
    <row r="1049" spans="1:5" x14ac:dyDescent="0.25">
      <c r="A1049" s="334" t="s">
        <v>1967</v>
      </c>
      <c r="B1049" s="336" t="s">
        <v>1955</v>
      </c>
      <c r="C1049" s="337"/>
      <c r="D1049" s="340" t="s">
        <v>47</v>
      </c>
      <c r="E1049" s="295" t="s">
        <v>1441</v>
      </c>
    </row>
    <row r="1050" spans="1:5" x14ac:dyDescent="0.25">
      <c r="A1050" s="335"/>
      <c r="B1050" s="338"/>
      <c r="C1050" s="339"/>
      <c r="D1050" s="341"/>
      <c r="E1050" s="296" t="s">
        <v>1442</v>
      </c>
    </row>
    <row r="1051" spans="1:5" x14ac:dyDescent="0.25">
      <c r="A1051" s="326" t="s">
        <v>1968</v>
      </c>
      <c r="B1051" s="328" t="s">
        <v>1955</v>
      </c>
      <c r="C1051" s="329"/>
      <c r="D1051" s="332" t="s">
        <v>47</v>
      </c>
      <c r="E1051" s="297" t="s">
        <v>1441</v>
      </c>
    </row>
    <row r="1052" spans="1:5" x14ac:dyDescent="0.25">
      <c r="A1052" s="327"/>
      <c r="B1052" s="330"/>
      <c r="C1052" s="331"/>
      <c r="D1052" s="333"/>
      <c r="E1052" s="298" t="s">
        <v>1442</v>
      </c>
    </row>
    <row r="1053" spans="1:5" x14ac:dyDescent="0.25">
      <c r="A1053" s="334" t="s">
        <v>1969</v>
      </c>
      <c r="B1053" s="336" t="s">
        <v>1955</v>
      </c>
      <c r="C1053" s="337"/>
      <c r="D1053" s="340" t="s">
        <v>47</v>
      </c>
      <c r="E1053" s="295" t="s">
        <v>1441</v>
      </c>
    </row>
    <row r="1054" spans="1:5" x14ac:dyDescent="0.25">
      <c r="A1054" s="335"/>
      <c r="B1054" s="338"/>
      <c r="C1054" s="339"/>
      <c r="D1054" s="341"/>
      <c r="E1054" s="296" t="s">
        <v>1442</v>
      </c>
    </row>
    <row r="1055" spans="1:5" x14ac:dyDescent="0.25">
      <c r="A1055" s="326" t="s">
        <v>1970</v>
      </c>
      <c r="B1055" s="328" t="s">
        <v>1955</v>
      </c>
      <c r="C1055" s="329"/>
      <c r="D1055" s="332" t="s">
        <v>47</v>
      </c>
      <c r="E1055" s="297" t="s">
        <v>1441</v>
      </c>
    </row>
    <row r="1056" spans="1:5" x14ac:dyDescent="0.25">
      <c r="A1056" s="327"/>
      <c r="B1056" s="330"/>
      <c r="C1056" s="331"/>
      <c r="D1056" s="333"/>
      <c r="E1056" s="298" t="s">
        <v>1442</v>
      </c>
    </row>
    <row r="1057" spans="1:5" x14ac:dyDescent="0.25">
      <c r="A1057" s="334" t="s">
        <v>1971</v>
      </c>
      <c r="B1057" s="336" t="s">
        <v>1955</v>
      </c>
      <c r="C1057" s="337"/>
      <c r="D1057" s="340" t="s">
        <v>47</v>
      </c>
      <c r="E1057" s="295" t="s">
        <v>1441</v>
      </c>
    </row>
    <row r="1058" spans="1:5" x14ac:dyDescent="0.25">
      <c r="A1058" s="335"/>
      <c r="B1058" s="338"/>
      <c r="C1058" s="339"/>
      <c r="D1058" s="341"/>
      <c r="E1058" s="296" t="s">
        <v>1442</v>
      </c>
    </row>
    <row r="1059" spans="1:5" x14ac:dyDescent="0.25">
      <c r="A1059" s="326" t="s">
        <v>1972</v>
      </c>
      <c r="B1059" s="328" t="s">
        <v>1955</v>
      </c>
      <c r="C1059" s="329"/>
      <c r="D1059" s="332" t="s">
        <v>47</v>
      </c>
      <c r="E1059" s="297" t="s">
        <v>1441</v>
      </c>
    </row>
    <row r="1060" spans="1:5" x14ac:dyDescent="0.25">
      <c r="A1060" s="327"/>
      <c r="B1060" s="330"/>
      <c r="C1060" s="331"/>
      <c r="D1060" s="333"/>
      <c r="E1060" s="298" t="s">
        <v>1442</v>
      </c>
    </row>
    <row r="1061" spans="1:5" x14ac:dyDescent="0.25">
      <c r="A1061" s="334" t="s">
        <v>1973</v>
      </c>
      <c r="B1061" s="336" t="s">
        <v>1955</v>
      </c>
      <c r="C1061" s="337"/>
      <c r="D1061" s="340" t="s">
        <v>47</v>
      </c>
      <c r="E1061" s="295" t="s">
        <v>1441</v>
      </c>
    </row>
    <row r="1062" spans="1:5" x14ac:dyDescent="0.25">
      <c r="A1062" s="335"/>
      <c r="B1062" s="338"/>
      <c r="C1062" s="339"/>
      <c r="D1062" s="341"/>
      <c r="E1062" s="296" t="s">
        <v>1442</v>
      </c>
    </row>
    <row r="1063" spans="1:5" x14ac:dyDescent="0.25">
      <c r="A1063" s="326" t="s">
        <v>1974</v>
      </c>
      <c r="B1063" s="328" t="s">
        <v>1975</v>
      </c>
      <c r="C1063" s="329"/>
      <c r="D1063" s="332" t="s">
        <v>47</v>
      </c>
      <c r="E1063" s="297" t="s">
        <v>1441</v>
      </c>
    </row>
    <row r="1064" spans="1:5" x14ac:dyDescent="0.25">
      <c r="A1064" s="327"/>
      <c r="B1064" s="330"/>
      <c r="C1064" s="331"/>
      <c r="D1064" s="333"/>
      <c r="E1064" s="298" t="s">
        <v>1442</v>
      </c>
    </row>
    <row r="1065" spans="1:5" x14ac:dyDescent="0.25">
      <c r="A1065" s="334" t="s">
        <v>1976</v>
      </c>
      <c r="B1065" s="336" t="s">
        <v>1975</v>
      </c>
      <c r="C1065" s="337"/>
      <c r="D1065" s="340" t="s">
        <v>47</v>
      </c>
      <c r="E1065" s="295" t="s">
        <v>1441</v>
      </c>
    </row>
    <row r="1066" spans="1:5" x14ac:dyDescent="0.25">
      <c r="A1066" s="335"/>
      <c r="B1066" s="338"/>
      <c r="C1066" s="339"/>
      <c r="D1066" s="341"/>
      <c r="E1066" s="296" t="s">
        <v>1442</v>
      </c>
    </row>
    <row r="1067" spans="1:5" x14ac:dyDescent="0.25">
      <c r="A1067" s="326" t="s">
        <v>1977</v>
      </c>
      <c r="B1067" s="328" t="s">
        <v>1975</v>
      </c>
      <c r="C1067" s="329"/>
      <c r="D1067" s="332" t="s">
        <v>47</v>
      </c>
      <c r="E1067" s="297" t="s">
        <v>1441</v>
      </c>
    </row>
    <row r="1068" spans="1:5" x14ac:dyDescent="0.25">
      <c r="A1068" s="327"/>
      <c r="B1068" s="330"/>
      <c r="C1068" s="331"/>
      <c r="D1068" s="333"/>
      <c r="E1068" s="298" t="s">
        <v>1442</v>
      </c>
    </row>
    <row r="1069" spans="1:5" x14ac:dyDescent="0.25">
      <c r="A1069" s="334" t="s">
        <v>1928</v>
      </c>
      <c r="B1069" s="336" t="s">
        <v>1975</v>
      </c>
      <c r="C1069" s="337"/>
      <c r="D1069" s="340" t="s">
        <v>47</v>
      </c>
      <c r="E1069" s="295" t="s">
        <v>1441</v>
      </c>
    </row>
    <row r="1070" spans="1:5" x14ac:dyDescent="0.25">
      <c r="A1070" s="335"/>
      <c r="B1070" s="338"/>
      <c r="C1070" s="339"/>
      <c r="D1070" s="341"/>
      <c r="E1070" s="296" t="s">
        <v>1442</v>
      </c>
    </row>
    <row r="1071" spans="1:5" x14ac:dyDescent="0.25">
      <c r="A1071" s="326" t="s">
        <v>1978</v>
      </c>
      <c r="B1071" s="328" t="s">
        <v>1979</v>
      </c>
      <c r="C1071" s="329"/>
      <c r="D1071" s="332" t="s">
        <v>47</v>
      </c>
      <c r="E1071" s="297" t="s">
        <v>1441</v>
      </c>
    </row>
    <row r="1072" spans="1:5" x14ac:dyDescent="0.25">
      <c r="A1072" s="327"/>
      <c r="B1072" s="330"/>
      <c r="C1072" s="331"/>
      <c r="D1072" s="333"/>
      <c r="E1072" s="298" t="s">
        <v>1442</v>
      </c>
    </row>
    <row r="1073" spans="1:5" x14ac:dyDescent="0.25">
      <c r="A1073" s="334" t="s">
        <v>1980</v>
      </c>
      <c r="B1073" s="336" t="s">
        <v>1979</v>
      </c>
      <c r="C1073" s="337"/>
      <c r="D1073" s="340" t="s">
        <v>47</v>
      </c>
      <c r="E1073" s="295" t="s">
        <v>1441</v>
      </c>
    </row>
    <row r="1074" spans="1:5" x14ac:dyDescent="0.25">
      <c r="A1074" s="335"/>
      <c r="B1074" s="338"/>
      <c r="C1074" s="339"/>
      <c r="D1074" s="341"/>
      <c r="E1074" s="296" t="s">
        <v>1442</v>
      </c>
    </row>
    <row r="1075" spans="1:5" x14ac:dyDescent="0.25">
      <c r="A1075" s="326" t="s">
        <v>1981</v>
      </c>
      <c r="B1075" s="328" t="s">
        <v>1979</v>
      </c>
      <c r="C1075" s="329"/>
      <c r="D1075" s="332" t="s">
        <v>47</v>
      </c>
      <c r="E1075" s="297" t="s">
        <v>1441</v>
      </c>
    </row>
    <row r="1076" spans="1:5" x14ac:dyDescent="0.25">
      <c r="A1076" s="327"/>
      <c r="B1076" s="330"/>
      <c r="C1076" s="331"/>
      <c r="D1076" s="333"/>
      <c r="E1076" s="298" t="s">
        <v>1442</v>
      </c>
    </row>
    <row r="1077" spans="1:5" x14ac:dyDescent="0.25">
      <c r="A1077" s="334" t="s">
        <v>1982</v>
      </c>
      <c r="B1077" s="336" t="s">
        <v>1979</v>
      </c>
      <c r="C1077" s="337"/>
      <c r="D1077" s="340" t="s">
        <v>47</v>
      </c>
      <c r="E1077" s="295" t="s">
        <v>1441</v>
      </c>
    </row>
    <row r="1078" spans="1:5" x14ac:dyDescent="0.25">
      <c r="A1078" s="335"/>
      <c r="B1078" s="338"/>
      <c r="C1078" s="339"/>
      <c r="D1078" s="341"/>
      <c r="E1078" s="296" t="s">
        <v>1442</v>
      </c>
    </row>
    <row r="1079" spans="1:5" x14ac:dyDescent="0.25">
      <c r="A1079" s="326" t="s">
        <v>1983</v>
      </c>
      <c r="B1079" s="328" t="s">
        <v>1984</v>
      </c>
      <c r="C1079" s="329"/>
      <c r="D1079" s="332" t="s">
        <v>47</v>
      </c>
      <c r="E1079" s="297" t="s">
        <v>1441</v>
      </c>
    </row>
    <row r="1080" spans="1:5" x14ac:dyDescent="0.25">
      <c r="A1080" s="327"/>
      <c r="B1080" s="330"/>
      <c r="C1080" s="331"/>
      <c r="D1080" s="333"/>
      <c r="E1080" s="298" t="s">
        <v>1442</v>
      </c>
    </row>
    <row r="1081" spans="1:5" x14ac:dyDescent="0.25">
      <c r="A1081" s="334" t="s">
        <v>1985</v>
      </c>
      <c r="B1081" s="336" t="s">
        <v>1984</v>
      </c>
      <c r="C1081" s="337"/>
      <c r="D1081" s="340" t="s">
        <v>47</v>
      </c>
      <c r="E1081" s="295" t="s">
        <v>1441</v>
      </c>
    </row>
    <row r="1082" spans="1:5" x14ac:dyDescent="0.25">
      <c r="A1082" s="335"/>
      <c r="B1082" s="338"/>
      <c r="C1082" s="339"/>
      <c r="D1082" s="341"/>
      <c r="E1082" s="296" t="s">
        <v>1442</v>
      </c>
    </row>
    <row r="1083" spans="1:5" x14ac:dyDescent="0.25">
      <c r="A1083" s="326" t="s">
        <v>1986</v>
      </c>
      <c r="B1083" s="328" t="s">
        <v>1984</v>
      </c>
      <c r="C1083" s="329"/>
      <c r="D1083" s="332" t="s">
        <v>47</v>
      </c>
      <c r="E1083" s="297" t="s">
        <v>1441</v>
      </c>
    </row>
    <row r="1084" spans="1:5" x14ac:dyDescent="0.25">
      <c r="A1084" s="327"/>
      <c r="B1084" s="330"/>
      <c r="C1084" s="331"/>
      <c r="D1084" s="333"/>
      <c r="E1084" s="298" t="s">
        <v>1442</v>
      </c>
    </row>
    <row r="1085" spans="1:5" x14ac:dyDescent="0.25">
      <c r="A1085" s="334" t="s">
        <v>1987</v>
      </c>
      <c r="B1085" s="336" t="s">
        <v>1984</v>
      </c>
      <c r="C1085" s="337"/>
      <c r="D1085" s="340" t="s">
        <v>47</v>
      </c>
      <c r="E1085" s="295" t="s">
        <v>1441</v>
      </c>
    </row>
    <row r="1086" spans="1:5" x14ac:dyDescent="0.25">
      <c r="A1086" s="335"/>
      <c r="B1086" s="338"/>
      <c r="C1086" s="339"/>
      <c r="D1086" s="341"/>
      <c r="E1086" s="296" t="s">
        <v>1442</v>
      </c>
    </row>
    <row r="1087" spans="1:5" x14ac:dyDescent="0.25">
      <c r="A1087" s="326" t="s">
        <v>1988</v>
      </c>
      <c r="B1087" s="328" t="s">
        <v>1984</v>
      </c>
      <c r="C1087" s="329"/>
      <c r="D1087" s="332" t="s">
        <v>47</v>
      </c>
      <c r="E1087" s="297" t="s">
        <v>1441</v>
      </c>
    </row>
    <row r="1088" spans="1:5" x14ac:dyDescent="0.25">
      <c r="A1088" s="327"/>
      <c r="B1088" s="330"/>
      <c r="C1088" s="331"/>
      <c r="D1088" s="333"/>
      <c r="E1088" s="298" t="s">
        <v>1442</v>
      </c>
    </row>
    <row r="1089" spans="1:5" x14ac:dyDescent="0.25">
      <c r="A1089" s="334" t="s">
        <v>1989</v>
      </c>
      <c r="B1089" s="336" t="s">
        <v>1990</v>
      </c>
      <c r="C1089" s="337"/>
      <c r="D1089" s="340" t="s">
        <v>47</v>
      </c>
      <c r="E1089" s="295" t="s">
        <v>1441</v>
      </c>
    </row>
    <row r="1090" spans="1:5" x14ac:dyDescent="0.25">
      <c r="A1090" s="335"/>
      <c r="B1090" s="338"/>
      <c r="C1090" s="339"/>
      <c r="D1090" s="341"/>
      <c r="E1090" s="296" t="s">
        <v>1442</v>
      </c>
    </row>
    <row r="1091" spans="1:5" x14ac:dyDescent="0.25">
      <c r="A1091" s="326" t="s">
        <v>1559</v>
      </c>
      <c r="B1091" s="328" t="s">
        <v>1990</v>
      </c>
      <c r="C1091" s="329"/>
      <c r="D1091" s="332" t="s">
        <v>47</v>
      </c>
      <c r="E1091" s="297" t="s">
        <v>1441</v>
      </c>
    </row>
    <row r="1092" spans="1:5" x14ac:dyDescent="0.25">
      <c r="A1092" s="327"/>
      <c r="B1092" s="330"/>
      <c r="C1092" s="331"/>
      <c r="D1092" s="333"/>
      <c r="E1092" s="298" t="s">
        <v>1442</v>
      </c>
    </row>
    <row r="1093" spans="1:5" x14ac:dyDescent="0.25">
      <c r="A1093" s="334" t="s">
        <v>1991</v>
      </c>
      <c r="B1093" s="336" t="s">
        <v>1990</v>
      </c>
      <c r="C1093" s="337"/>
      <c r="D1093" s="340" t="s">
        <v>47</v>
      </c>
      <c r="E1093" s="295" t="s">
        <v>1441</v>
      </c>
    </row>
    <row r="1094" spans="1:5" x14ac:dyDescent="0.25">
      <c r="A1094" s="335"/>
      <c r="B1094" s="338"/>
      <c r="C1094" s="339"/>
      <c r="D1094" s="341"/>
      <c r="E1094" s="296" t="s">
        <v>1442</v>
      </c>
    </row>
    <row r="1095" spans="1:5" x14ac:dyDescent="0.25">
      <c r="A1095" s="326" t="s">
        <v>1992</v>
      </c>
      <c r="B1095" s="328" t="s">
        <v>1990</v>
      </c>
      <c r="C1095" s="329"/>
      <c r="D1095" s="332" t="s">
        <v>47</v>
      </c>
      <c r="E1095" s="297" t="s">
        <v>1441</v>
      </c>
    </row>
    <row r="1096" spans="1:5" x14ac:dyDescent="0.25">
      <c r="A1096" s="327"/>
      <c r="B1096" s="330"/>
      <c r="C1096" s="331"/>
      <c r="D1096" s="333"/>
      <c r="E1096" s="298" t="s">
        <v>1442</v>
      </c>
    </row>
    <row r="1097" spans="1:5" x14ac:dyDescent="0.25">
      <c r="A1097" s="334" t="s">
        <v>1993</v>
      </c>
      <c r="B1097" s="336" t="s">
        <v>1990</v>
      </c>
      <c r="C1097" s="337"/>
      <c r="D1097" s="340" t="s">
        <v>47</v>
      </c>
      <c r="E1097" s="295" t="s">
        <v>1441</v>
      </c>
    </row>
    <row r="1098" spans="1:5" x14ac:dyDescent="0.25">
      <c r="A1098" s="335"/>
      <c r="B1098" s="338"/>
      <c r="C1098" s="339"/>
      <c r="D1098" s="341"/>
      <c r="E1098" s="296" t="s">
        <v>1442</v>
      </c>
    </row>
    <row r="1099" spans="1:5" x14ac:dyDescent="0.25">
      <c r="A1099" s="326" t="s">
        <v>1994</v>
      </c>
      <c r="B1099" s="328" t="s">
        <v>1990</v>
      </c>
      <c r="C1099" s="329"/>
      <c r="D1099" s="332" t="s">
        <v>47</v>
      </c>
      <c r="E1099" s="297" t="s">
        <v>1441</v>
      </c>
    </row>
    <row r="1100" spans="1:5" x14ac:dyDescent="0.25">
      <c r="A1100" s="327"/>
      <c r="B1100" s="330"/>
      <c r="C1100" s="331"/>
      <c r="D1100" s="333"/>
      <c r="E1100" s="298" t="s">
        <v>1442</v>
      </c>
    </row>
    <row r="1101" spans="1:5" x14ac:dyDescent="0.25">
      <c r="A1101" s="334" t="s">
        <v>1995</v>
      </c>
      <c r="B1101" s="336" t="s">
        <v>1996</v>
      </c>
      <c r="C1101" s="337"/>
      <c r="D1101" s="340" t="s">
        <v>47</v>
      </c>
      <c r="E1101" s="295" t="s">
        <v>1441</v>
      </c>
    </row>
    <row r="1102" spans="1:5" x14ac:dyDescent="0.25">
      <c r="A1102" s="335"/>
      <c r="B1102" s="338"/>
      <c r="C1102" s="339"/>
      <c r="D1102" s="341"/>
      <c r="E1102" s="296" t="s">
        <v>1442</v>
      </c>
    </row>
    <row r="1103" spans="1:5" x14ac:dyDescent="0.25">
      <c r="A1103" s="326" t="s">
        <v>1997</v>
      </c>
      <c r="B1103" s="328" t="s">
        <v>1996</v>
      </c>
      <c r="C1103" s="329"/>
      <c r="D1103" s="332" t="s">
        <v>47</v>
      </c>
      <c r="E1103" s="297" t="s">
        <v>1441</v>
      </c>
    </row>
    <row r="1104" spans="1:5" x14ac:dyDescent="0.25">
      <c r="A1104" s="327"/>
      <c r="B1104" s="330"/>
      <c r="C1104" s="331"/>
      <c r="D1104" s="333"/>
      <c r="E1104" s="298" t="s">
        <v>1442</v>
      </c>
    </row>
    <row r="1105" spans="1:5" x14ac:dyDescent="0.25">
      <c r="A1105" s="334" t="s">
        <v>1998</v>
      </c>
      <c r="B1105" s="336" t="s">
        <v>1996</v>
      </c>
      <c r="C1105" s="337"/>
      <c r="D1105" s="340" t="s">
        <v>47</v>
      </c>
      <c r="E1105" s="295" t="s">
        <v>1441</v>
      </c>
    </row>
    <row r="1106" spans="1:5" x14ac:dyDescent="0.25">
      <c r="A1106" s="335"/>
      <c r="B1106" s="338"/>
      <c r="C1106" s="339"/>
      <c r="D1106" s="341"/>
      <c r="E1106" s="296" t="s">
        <v>1442</v>
      </c>
    </row>
    <row r="1107" spans="1:5" x14ac:dyDescent="0.25">
      <c r="A1107" s="326" t="s">
        <v>1999</v>
      </c>
      <c r="B1107" s="328" t="s">
        <v>1996</v>
      </c>
      <c r="C1107" s="329"/>
      <c r="D1107" s="332" t="s">
        <v>47</v>
      </c>
      <c r="E1107" s="297" t="s">
        <v>1441</v>
      </c>
    </row>
    <row r="1108" spans="1:5" x14ac:dyDescent="0.25">
      <c r="A1108" s="327"/>
      <c r="B1108" s="330"/>
      <c r="C1108" s="331"/>
      <c r="D1108" s="333"/>
      <c r="E1108" s="298" t="s">
        <v>1442</v>
      </c>
    </row>
    <row r="1109" spans="1:5" x14ac:dyDescent="0.25">
      <c r="A1109" s="334" t="s">
        <v>2000</v>
      </c>
      <c r="B1109" s="336" t="s">
        <v>1996</v>
      </c>
      <c r="C1109" s="337"/>
      <c r="D1109" s="340" t="s">
        <v>47</v>
      </c>
      <c r="E1109" s="295" t="s">
        <v>1441</v>
      </c>
    </row>
    <row r="1110" spans="1:5" x14ac:dyDescent="0.25">
      <c r="A1110" s="335"/>
      <c r="B1110" s="338"/>
      <c r="C1110" s="339"/>
      <c r="D1110" s="341"/>
      <c r="E1110" s="296" t="s">
        <v>1442</v>
      </c>
    </row>
    <row r="1111" spans="1:5" x14ac:dyDescent="0.25">
      <c r="A1111" s="326" t="s">
        <v>2001</v>
      </c>
      <c r="B1111" s="328" t="s">
        <v>1996</v>
      </c>
      <c r="C1111" s="329"/>
      <c r="D1111" s="332" t="s">
        <v>47</v>
      </c>
      <c r="E1111" s="297" t="s">
        <v>1441</v>
      </c>
    </row>
    <row r="1112" spans="1:5" x14ac:dyDescent="0.25">
      <c r="A1112" s="327"/>
      <c r="B1112" s="330"/>
      <c r="C1112" s="331"/>
      <c r="D1112" s="333"/>
      <c r="E1112" s="298" t="s">
        <v>1442</v>
      </c>
    </row>
    <row r="1113" spans="1:5" x14ac:dyDescent="0.25">
      <c r="A1113" s="334" t="s">
        <v>2002</v>
      </c>
      <c r="B1113" s="336" t="s">
        <v>1996</v>
      </c>
      <c r="C1113" s="337"/>
      <c r="D1113" s="340" t="s">
        <v>47</v>
      </c>
      <c r="E1113" s="295" t="s">
        <v>1441</v>
      </c>
    </row>
    <row r="1114" spans="1:5" x14ac:dyDescent="0.25">
      <c r="A1114" s="335"/>
      <c r="B1114" s="338"/>
      <c r="C1114" s="339"/>
      <c r="D1114" s="341"/>
      <c r="E1114" s="296" t="s">
        <v>1442</v>
      </c>
    </row>
    <row r="1115" spans="1:5" x14ac:dyDescent="0.25">
      <c r="A1115" s="326" t="s">
        <v>2003</v>
      </c>
      <c r="B1115" s="328" t="s">
        <v>2004</v>
      </c>
      <c r="C1115" s="329"/>
      <c r="D1115" s="332" t="s">
        <v>47</v>
      </c>
      <c r="E1115" s="297" t="s">
        <v>1441</v>
      </c>
    </row>
    <row r="1116" spans="1:5" x14ac:dyDescent="0.25">
      <c r="A1116" s="327"/>
      <c r="B1116" s="330"/>
      <c r="C1116" s="331"/>
      <c r="D1116" s="333"/>
      <c r="E1116" s="298" t="s">
        <v>1442</v>
      </c>
    </row>
    <row r="1117" spans="1:5" x14ac:dyDescent="0.25">
      <c r="A1117" s="334" t="s">
        <v>2005</v>
      </c>
      <c r="B1117" s="336" t="s">
        <v>2004</v>
      </c>
      <c r="C1117" s="337"/>
      <c r="D1117" s="340" t="s">
        <v>47</v>
      </c>
      <c r="E1117" s="295" t="s">
        <v>1441</v>
      </c>
    </row>
    <row r="1118" spans="1:5" x14ac:dyDescent="0.25">
      <c r="A1118" s="335"/>
      <c r="B1118" s="338"/>
      <c r="C1118" s="339"/>
      <c r="D1118" s="341"/>
      <c r="E1118" s="296" t="s">
        <v>1442</v>
      </c>
    </row>
    <row r="1119" spans="1:5" x14ac:dyDescent="0.25">
      <c r="A1119" s="326" t="s">
        <v>2006</v>
      </c>
      <c r="B1119" s="328" t="s">
        <v>2004</v>
      </c>
      <c r="C1119" s="329"/>
      <c r="D1119" s="332" t="s">
        <v>47</v>
      </c>
      <c r="E1119" s="297" t="s">
        <v>1441</v>
      </c>
    </row>
    <row r="1120" spans="1:5" x14ac:dyDescent="0.25">
      <c r="A1120" s="327"/>
      <c r="B1120" s="330"/>
      <c r="C1120" s="331"/>
      <c r="D1120" s="333"/>
      <c r="E1120" s="298" t="s">
        <v>1442</v>
      </c>
    </row>
    <row r="1121" spans="1:5" x14ac:dyDescent="0.25">
      <c r="A1121" s="334" t="s">
        <v>2007</v>
      </c>
      <c r="B1121" s="336" t="s">
        <v>2004</v>
      </c>
      <c r="C1121" s="337"/>
      <c r="D1121" s="340" t="s">
        <v>47</v>
      </c>
      <c r="E1121" s="295" t="s">
        <v>1441</v>
      </c>
    </row>
    <row r="1122" spans="1:5" x14ac:dyDescent="0.25">
      <c r="A1122" s="335"/>
      <c r="B1122" s="338"/>
      <c r="C1122" s="339"/>
      <c r="D1122" s="341"/>
      <c r="E1122" s="296" t="s">
        <v>1442</v>
      </c>
    </row>
    <row r="1123" spans="1:5" x14ac:dyDescent="0.25">
      <c r="A1123" s="326" t="s">
        <v>2008</v>
      </c>
      <c r="B1123" s="328" t="s">
        <v>2004</v>
      </c>
      <c r="C1123" s="329"/>
      <c r="D1123" s="332" t="s">
        <v>47</v>
      </c>
      <c r="E1123" s="297" t="s">
        <v>1441</v>
      </c>
    </row>
    <row r="1124" spans="1:5" x14ac:dyDescent="0.25">
      <c r="A1124" s="327"/>
      <c r="B1124" s="330"/>
      <c r="C1124" s="331"/>
      <c r="D1124" s="333"/>
      <c r="E1124" s="298" t="s">
        <v>1442</v>
      </c>
    </row>
    <row r="1125" spans="1:5" x14ac:dyDescent="0.25">
      <c r="A1125" s="334" t="s">
        <v>2009</v>
      </c>
      <c r="B1125" s="336" t="s">
        <v>2004</v>
      </c>
      <c r="C1125" s="337"/>
      <c r="D1125" s="340" t="s">
        <v>47</v>
      </c>
      <c r="E1125" s="295" t="s">
        <v>1441</v>
      </c>
    </row>
    <row r="1126" spans="1:5" x14ac:dyDescent="0.25">
      <c r="A1126" s="335"/>
      <c r="B1126" s="338"/>
      <c r="C1126" s="339"/>
      <c r="D1126" s="341"/>
      <c r="E1126" s="296" t="s">
        <v>1442</v>
      </c>
    </row>
    <row r="1127" spans="1:5" x14ac:dyDescent="0.25">
      <c r="A1127" s="326" t="s">
        <v>2010</v>
      </c>
      <c r="B1127" s="328" t="s">
        <v>2004</v>
      </c>
      <c r="C1127" s="329"/>
      <c r="D1127" s="332" t="s">
        <v>47</v>
      </c>
      <c r="E1127" s="297" t="s">
        <v>1441</v>
      </c>
    </row>
    <row r="1128" spans="1:5" x14ac:dyDescent="0.25">
      <c r="A1128" s="327"/>
      <c r="B1128" s="330"/>
      <c r="C1128" s="331"/>
      <c r="D1128" s="333"/>
      <c r="E1128" s="298" t="s">
        <v>1442</v>
      </c>
    </row>
    <row r="1129" spans="1:5" x14ac:dyDescent="0.25">
      <c r="A1129" s="334" t="s">
        <v>2011</v>
      </c>
      <c r="B1129" s="336" t="s">
        <v>2004</v>
      </c>
      <c r="C1129" s="337"/>
      <c r="D1129" s="340" t="s">
        <v>47</v>
      </c>
      <c r="E1129" s="295" t="s">
        <v>1441</v>
      </c>
    </row>
    <row r="1130" spans="1:5" x14ac:dyDescent="0.25">
      <c r="A1130" s="335"/>
      <c r="B1130" s="338"/>
      <c r="C1130" s="339"/>
      <c r="D1130" s="341"/>
      <c r="E1130" s="296" t="s">
        <v>1442</v>
      </c>
    </row>
    <row r="1131" spans="1:5" x14ac:dyDescent="0.25">
      <c r="A1131" s="326" t="s">
        <v>1851</v>
      </c>
      <c r="B1131" s="328"/>
      <c r="C1131" s="329"/>
      <c r="D1131" s="332" t="s">
        <v>47</v>
      </c>
      <c r="E1131" s="297" t="s">
        <v>1441</v>
      </c>
    </row>
    <row r="1132" spans="1:5" x14ac:dyDescent="0.25">
      <c r="A1132" s="327"/>
      <c r="B1132" s="330"/>
      <c r="C1132" s="331"/>
      <c r="D1132" s="333"/>
      <c r="E1132" s="298" t="s">
        <v>1442</v>
      </c>
    </row>
    <row r="1133" spans="1:5" x14ac:dyDescent="0.25">
      <c r="A1133" s="334" t="s">
        <v>1873</v>
      </c>
      <c r="B1133" s="336"/>
      <c r="C1133" s="337"/>
      <c r="D1133" s="340" t="s">
        <v>47</v>
      </c>
      <c r="E1133" s="295" t="s">
        <v>1441</v>
      </c>
    </row>
    <row r="1134" spans="1:5" x14ac:dyDescent="0.25">
      <c r="A1134" s="335"/>
      <c r="B1134" s="338"/>
      <c r="C1134" s="339"/>
      <c r="D1134" s="341"/>
      <c r="E1134" s="296" t="s">
        <v>1442</v>
      </c>
    </row>
    <row r="1135" spans="1:5" x14ac:dyDescent="0.25">
      <c r="A1135" s="326" t="s">
        <v>1879</v>
      </c>
      <c r="B1135" s="328"/>
      <c r="C1135" s="329"/>
      <c r="D1135" s="332" t="s">
        <v>47</v>
      </c>
      <c r="E1135" s="297" t="s">
        <v>1441</v>
      </c>
    </row>
    <row r="1136" spans="1:5" x14ac:dyDescent="0.25">
      <c r="A1136" s="327"/>
      <c r="B1136" s="330"/>
      <c r="C1136" s="331"/>
      <c r="D1136" s="333"/>
      <c r="E1136" s="298" t="s">
        <v>1442</v>
      </c>
    </row>
    <row r="1137" spans="1:5" x14ac:dyDescent="0.25">
      <c r="A1137" s="334" t="s">
        <v>1884</v>
      </c>
      <c r="B1137" s="336"/>
      <c r="C1137" s="337"/>
      <c r="D1137" s="340" t="s">
        <v>47</v>
      </c>
      <c r="E1137" s="295" t="s">
        <v>1441</v>
      </c>
    </row>
    <row r="1138" spans="1:5" x14ac:dyDescent="0.25">
      <c r="A1138" s="335"/>
      <c r="B1138" s="338"/>
      <c r="C1138" s="339"/>
      <c r="D1138" s="341"/>
      <c r="E1138" s="296" t="s">
        <v>1442</v>
      </c>
    </row>
    <row r="1139" spans="1:5" x14ac:dyDescent="0.25">
      <c r="A1139" s="326" t="s">
        <v>1895</v>
      </c>
      <c r="B1139" s="328"/>
      <c r="C1139" s="329"/>
      <c r="D1139" s="332" t="s">
        <v>47</v>
      </c>
      <c r="E1139" s="297" t="s">
        <v>1441</v>
      </c>
    </row>
    <row r="1140" spans="1:5" x14ac:dyDescent="0.25">
      <c r="A1140" s="327"/>
      <c r="B1140" s="330"/>
      <c r="C1140" s="331"/>
      <c r="D1140" s="333"/>
      <c r="E1140" s="298" t="s">
        <v>1442</v>
      </c>
    </row>
    <row r="1141" spans="1:5" x14ac:dyDescent="0.25">
      <c r="A1141" s="334" t="s">
        <v>1902</v>
      </c>
      <c r="B1141" s="336"/>
      <c r="C1141" s="337"/>
      <c r="D1141" s="340" t="s">
        <v>47</v>
      </c>
      <c r="E1141" s="295" t="s">
        <v>1441</v>
      </c>
    </row>
    <row r="1142" spans="1:5" x14ac:dyDescent="0.25">
      <c r="A1142" s="335"/>
      <c r="B1142" s="338"/>
      <c r="C1142" s="339"/>
      <c r="D1142" s="341"/>
      <c r="E1142" s="296" t="s">
        <v>1442</v>
      </c>
    </row>
    <row r="1143" spans="1:5" x14ac:dyDescent="0.25">
      <c r="A1143" s="326" t="s">
        <v>1910</v>
      </c>
      <c r="B1143" s="328"/>
      <c r="C1143" s="329"/>
      <c r="D1143" s="332" t="s">
        <v>47</v>
      </c>
      <c r="E1143" s="297" t="s">
        <v>1441</v>
      </c>
    </row>
    <row r="1144" spans="1:5" x14ac:dyDescent="0.25">
      <c r="A1144" s="327"/>
      <c r="B1144" s="330"/>
      <c r="C1144" s="331"/>
      <c r="D1144" s="333"/>
      <c r="E1144" s="298" t="s">
        <v>1442</v>
      </c>
    </row>
    <row r="1145" spans="1:5" x14ac:dyDescent="0.25">
      <c r="A1145" s="334" t="s">
        <v>1914</v>
      </c>
      <c r="B1145" s="336"/>
      <c r="C1145" s="337"/>
      <c r="D1145" s="340" t="s">
        <v>47</v>
      </c>
      <c r="E1145" s="295" t="s">
        <v>1441</v>
      </c>
    </row>
    <row r="1146" spans="1:5" x14ac:dyDescent="0.25">
      <c r="A1146" s="335"/>
      <c r="B1146" s="338"/>
      <c r="C1146" s="339"/>
      <c r="D1146" s="341"/>
      <c r="E1146" s="296" t="s">
        <v>1442</v>
      </c>
    </row>
    <row r="1147" spans="1:5" x14ac:dyDescent="0.25">
      <c r="A1147" s="326" t="s">
        <v>1930</v>
      </c>
      <c r="B1147" s="328"/>
      <c r="C1147" s="329"/>
      <c r="D1147" s="332" t="s">
        <v>47</v>
      </c>
      <c r="E1147" s="297" t="s">
        <v>1441</v>
      </c>
    </row>
    <row r="1148" spans="1:5" x14ac:dyDescent="0.25">
      <c r="A1148" s="327"/>
      <c r="B1148" s="330"/>
      <c r="C1148" s="331"/>
      <c r="D1148" s="333"/>
      <c r="E1148" s="298" t="s">
        <v>1442</v>
      </c>
    </row>
    <row r="1149" spans="1:5" x14ac:dyDescent="0.25">
      <c r="A1149" s="334" t="s">
        <v>1936</v>
      </c>
      <c r="B1149" s="336"/>
      <c r="C1149" s="337"/>
      <c r="D1149" s="340" t="s">
        <v>47</v>
      </c>
      <c r="E1149" s="295" t="s">
        <v>1441</v>
      </c>
    </row>
    <row r="1150" spans="1:5" x14ac:dyDescent="0.25">
      <c r="A1150" s="335"/>
      <c r="B1150" s="338"/>
      <c r="C1150" s="339"/>
      <c r="D1150" s="341"/>
      <c r="E1150" s="296" t="s">
        <v>1442</v>
      </c>
    </row>
    <row r="1151" spans="1:5" x14ac:dyDescent="0.25">
      <c r="A1151" s="326" t="s">
        <v>1945</v>
      </c>
      <c r="B1151" s="328"/>
      <c r="C1151" s="329"/>
      <c r="D1151" s="332" t="s">
        <v>47</v>
      </c>
      <c r="E1151" s="297" t="s">
        <v>1441</v>
      </c>
    </row>
    <row r="1152" spans="1:5" x14ac:dyDescent="0.25">
      <c r="A1152" s="327"/>
      <c r="B1152" s="330"/>
      <c r="C1152" s="331"/>
      <c r="D1152" s="333"/>
      <c r="E1152" s="298" t="s">
        <v>1442</v>
      </c>
    </row>
    <row r="1153" spans="1:5" x14ac:dyDescent="0.25">
      <c r="A1153" s="334" t="s">
        <v>1975</v>
      </c>
      <c r="B1153" s="336"/>
      <c r="C1153" s="337"/>
      <c r="D1153" s="340" t="s">
        <v>47</v>
      </c>
      <c r="E1153" s="295" t="s">
        <v>1441</v>
      </c>
    </row>
    <row r="1154" spans="1:5" x14ac:dyDescent="0.25">
      <c r="A1154" s="335"/>
      <c r="B1154" s="338"/>
      <c r="C1154" s="339"/>
      <c r="D1154" s="341"/>
      <c r="E1154" s="296" t="s">
        <v>1442</v>
      </c>
    </row>
    <row r="1155" spans="1:5" x14ac:dyDescent="0.25">
      <c r="A1155" s="326" t="s">
        <v>1979</v>
      </c>
      <c r="B1155" s="328"/>
      <c r="C1155" s="329"/>
      <c r="D1155" s="332" t="s">
        <v>47</v>
      </c>
      <c r="E1155" s="297" t="s">
        <v>1441</v>
      </c>
    </row>
    <row r="1156" spans="1:5" x14ac:dyDescent="0.25">
      <c r="A1156" s="327"/>
      <c r="B1156" s="330"/>
      <c r="C1156" s="331"/>
      <c r="D1156" s="333"/>
      <c r="E1156" s="298" t="s">
        <v>1442</v>
      </c>
    </row>
    <row r="1157" spans="1:5" x14ac:dyDescent="0.25">
      <c r="A1157" s="334" t="s">
        <v>1984</v>
      </c>
      <c r="B1157" s="336"/>
      <c r="C1157" s="337"/>
      <c r="D1157" s="340" t="s">
        <v>47</v>
      </c>
      <c r="E1157" s="295" t="s">
        <v>1441</v>
      </c>
    </row>
    <row r="1158" spans="1:5" x14ac:dyDescent="0.25">
      <c r="A1158" s="335"/>
      <c r="B1158" s="338"/>
      <c r="C1158" s="339"/>
      <c r="D1158" s="341"/>
      <c r="E1158" s="296" t="s">
        <v>1442</v>
      </c>
    </row>
    <row r="1159" spans="1:5" x14ac:dyDescent="0.25">
      <c r="A1159" s="326" t="s">
        <v>1990</v>
      </c>
      <c r="B1159" s="328"/>
      <c r="C1159" s="329"/>
      <c r="D1159" s="332" t="s">
        <v>47</v>
      </c>
      <c r="E1159" s="297" t="s">
        <v>1441</v>
      </c>
    </row>
    <row r="1160" spans="1:5" x14ac:dyDescent="0.25">
      <c r="A1160" s="327"/>
      <c r="B1160" s="330"/>
      <c r="C1160" s="331"/>
      <c r="D1160" s="333"/>
      <c r="E1160" s="298" t="s">
        <v>1442</v>
      </c>
    </row>
    <row r="1161" spans="1:5" x14ac:dyDescent="0.25">
      <c r="A1161" s="334" t="s">
        <v>1996</v>
      </c>
      <c r="B1161" s="336"/>
      <c r="C1161" s="337"/>
      <c r="D1161" s="340" t="s">
        <v>47</v>
      </c>
      <c r="E1161" s="295" t="s">
        <v>1441</v>
      </c>
    </row>
    <row r="1162" spans="1:5" x14ac:dyDescent="0.25">
      <c r="A1162" s="335"/>
      <c r="B1162" s="338"/>
      <c r="C1162" s="339"/>
      <c r="D1162" s="341"/>
      <c r="E1162" s="296" t="s">
        <v>1442</v>
      </c>
    </row>
    <row r="1163" spans="1:5" x14ac:dyDescent="0.25">
      <c r="A1163" s="326" t="s">
        <v>1955</v>
      </c>
      <c r="B1163" s="328"/>
      <c r="C1163" s="329"/>
      <c r="D1163" s="332" t="s">
        <v>47</v>
      </c>
      <c r="E1163" s="297" t="s">
        <v>1441</v>
      </c>
    </row>
    <row r="1164" spans="1:5" x14ac:dyDescent="0.25">
      <c r="A1164" s="327"/>
      <c r="B1164" s="330"/>
      <c r="C1164" s="331"/>
      <c r="D1164" s="333"/>
      <c r="E1164" s="298" t="s">
        <v>1442</v>
      </c>
    </row>
    <row r="1165" spans="1:5" x14ac:dyDescent="0.25">
      <c r="A1165" s="334" t="s">
        <v>1961</v>
      </c>
      <c r="B1165" s="336" t="s">
        <v>1910</v>
      </c>
      <c r="C1165" s="337"/>
      <c r="D1165" s="340" t="s">
        <v>47</v>
      </c>
      <c r="E1165" s="295" t="s">
        <v>1441</v>
      </c>
    </row>
    <row r="1166" spans="1:5" x14ac:dyDescent="0.25">
      <c r="A1166" s="335"/>
      <c r="B1166" s="338"/>
      <c r="C1166" s="339"/>
      <c r="D1166" s="341"/>
      <c r="E1166" s="296" t="s">
        <v>1442</v>
      </c>
    </row>
    <row r="1167" spans="1:5" x14ac:dyDescent="0.25">
      <c r="A1167" s="326" t="s">
        <v>2012</v>
      </c>
      <c r="B1167" s="328" t="s">
        <v>1851</v>
      </c>
      <c r="C1167" s="329"/>
      <c r="D1167" s="332" t="s">
        <v>47</v>
      </c>
      <c r="E1167" s="297" t="s">
        <v>1441</v>
      </c>
    </row>
    <row r="1168" spans="1:5" x14ac:dyDescent="0.25">
      <c r="A1168" s="327"/>
      <c r="B1168" s="330"/>
      <c r="C1168" s="331"/>
      <c r="D1168" s="333"/>
      <c r="E1168" s="298" t="s">
        <v>1442</v>
      </c>
    </row>
    <row r="1169" spans="1:5" x14ac:dyDescent="0.25">
      <c r="A1169" s="334" t="s">
        <v>2013</v>
      </c>
      <c r="B1169" s="336" t="s">
        <v>1873</v>
      </c>
      <c r="C1169" s="337"/>
      <c r="D1169" s="340" t="s">
        <v>47</v>
      </c>
      <c r="E1169" s="295" t="s">
        <v>1441</v>
      </c>
    </row>
    <row r="1170" spans="1:5" x14ac:dyDescent="0.25">
      <c r="A1170" s="335"/>
      <c r="B1170" s="338"/>
      <c r="C1170" s="339"/>
      <c r="D1170" s="341"/>
      <c r="E1170" s="296" t="s">
        <v>1442</v>
      </c>
    </row>
    <row r="1171" spans="1:5" x14ac:dyDescent="0.25">
      <c r="A1171" s="326" t="s">
        <v>1761</v>
      </c>
      <c r="B1171" s="328" t="s">
        <v>1879</v>
      </c>
      <c r="C1171" s="329"/>
      <c r="D1171" s="332" t="s">
        <v>47</v>
      </c>
      <c r="E1171" s="297" t="s">
        <v>1441</v>
      </c>
    </row>
    <row r="1172" spans="1:5" x14ac:dyDescent="0.25">
      <c r="A1172" s="327"/>
      <c r="B1172" s="330"/>
      <c r="C1172" s="331"/>
      <c r="D1172" s="333"/>
      <c r="E1172" s="298" t="s">
        <v>1442</v>
      </c>
    </row>
    <row r="1173" spans="1:5" x14ac:dyDescent="0.25">
      <c r="A1173" s="334" t="s">
        <v>2014</v>
      </c>
      <c r="B1173" s="336" t="s">
        <v>1884</v>
      </c>
      <c r="C1173" s="337"/>
      <c r="D1173" s="340" t="s">
        <v>47</v>
      </c>
      <c r="E1173" s="295" t="s">
        <v>1441</v>
      </c>
    </row>
    <row r="1174" spans="1:5" x14ac:dyDescent="0.25">
      <c r="A1174" s="335"/>
      <c r="B1174" s="338"/>
      <c r="C1174" s="339"/>
      <c r="D1174" s="341"/>
      <c r="E1174" s="296" t="s">
        <v>1442</v>
      </c>
    </row>
    <row r="1175" spans="1:5" x14ac:dyDescent="0.25">
      <c r="A1175" s="326" t="s">
        <v>1571</v>
      </c>
      <c r="B1175" s="328" t="s">
        <v>1895</v>
      </c>
      <c r="C1175" s="329"/>
      <c r="D1175" s="332" t="s">
        <v>47</v>
      </c>
      <c r="E1175" s="297" t="s">
        <v>1441</v>
      </c>
    </row>
    <row r="1176" spans="1:5" x14ac:dyDescent="0.25">
      <c r="A1176" s="327"/>
      <c r="B1176" s="330"/>
      <c r="C1176" s="331"/>
      <c r="D1176" s="333"/>
      <c r="E1176" s="298" t="s">
        <v>1442</v>
      </c>
    </row>
    <row r="1177" spans="1:5" x14ac:dyDescent="0.25">
      <c r="A1177" s="334" t="s">
        <v>2015</v>
      </c>
      <c r="B1177" s="336" t="s">
        <v>1914</v>
      </c>
      <c r="C1177" s="337"/>
      <c r="D1177" s="340" t="s">
        <v>47</v>
      </c>
      <c r="E1177" s="295" t="s">
        <v>1441</v>
      </c>
    </row>
    <row r="1178" spans="1:5" x14ac:dyDescent="0.25">
      <c r="A1178" s="335"/>
      <c r="B1178" s="338"/>
      <c r="C1178" s="339"/>
      <c r="D1178" s="341"/>
      <c r="E1178" s="296" t="s">
        <v>1442</v>
      </c>
    </row>
    <row r="1179" spans="1:5" x14ac:dyDescent="0.25">
      <c r="A1179" s="326" t="s">
        <v>2016</v>
      </c>
      <c r="B1179" s="328" t="s">
        <v>1914</v>
      </c>
      <c r="C1179" s="329"/>
      <c r="D1179" s="332" t="s">
        <v>47</v>
      </c>
      <c r="E1179" s="297" t="s">
        <v>1441</v>
      </c>
    </row>
    <row r="1180" spans="1:5" x14ac:dyDescent="0.25">
      <c r="A1180" s="327"/>
      <c r="B1180" s="330"/>
      <c r="C1180" s="331"/>
      <c r="D1180" s="333"/>
      <c r="E1180" s="298" t="s">
        <v>1442</v>
      </c>
    </row>
    <row r="1181" spans="1:5" x14ac:dyDescent="0.25">
      <c r="A1181" s="334" t="s">
        <v>2017</v>
      </c>
      <c r="B1181" s="336" t="s">
        <v>1930</v>
      </c>
      <c r="C1181" s="337"/>
      <c r="D1181" s="340" t="s">
        <v>47</v>
      </c>
      <c r="E1181" s="295" t="s">
        <v>1441</v>
      </c>
    </row>
    <row r="1182" spans="1:5" x14ac:dyDescent="0.25">
      <c r="A1182" s="335"/>
      <c r="B1182" s="338"/>
      <c r="C1182" s="339"/>
      <c r="D1182" s="341"/>
      <c r="E1182" s="296" t="s">
        <v>1442</v>
      </c>
    </row>
    <row r="1183" spans="1:5" x14ac:dyDescent="0.25">
      <c r="A1183" s="326" t="s">
        <v>2018</v>
      </c>
      <c r="B1183" s="328" t="s">
        <v>1945</v>
      </c>
      <c r="C1183" s="329"/>
      <c r="D1183" s="332" t="s">
        <v>47</v>
      </c>
      <c r="E1183" s="297" t="s">
        <v>1441</v>
      </c>
    </row>
    <row r="1184" spans="1:5" x14ac:dyDescent="0.25">
      <c r="A1184" s="327"/>
      <c r="B1184" s="330"/>
      <c r="C1184" s="331"/>
      <c r="D1184" s="333"/>
      <c r="E1184" s="298" t="s">
        <v>1442</v>
      </c>
    </row>
    <row r="1185" spans="1:5" x14ac:dyDescent="0.25">
      <c r="A1185" s="334" t="s">
        <v>2019</v>
      </c>
      <c r="B1185" s="336" t="s">
        <v>1955</v>
      </c>
      <c r="C1185" s="337"/>
      <c r="D1185" s="340" t="s">
        <v>47</v>
      </c>
      <c r="E1185" s="295" t="s">
        <v>1441</v>
      </c>
    </row>
    <row r="1186" spans="1:5" x14ac:dyDescent="0.25">
      <c r="A1186" s="335"/>
      <c r="B1186" s="338"/>
      <c r="C1186" s="339"/>
      <c r="D1186" s="341"/>
      <c r="E1186" s="296" t="s">
        <v>1442</v>
      </c>
    </row>
    <row r="1187" spans="1:5" x14ac:dyDescent="0.25">
      <c r="A1187" s="326" t="s">
        <v>2020</v>
      </c>
      <c r="B1187" s="328" t="s">
        <v>1851</v>
      </c>
      <c r="C1187" s="329"/>
      <c r="D1187" s="332" t="s">
        <v>47</v>
      </c>
      <c r="E1187" s="297" t="s">
        <v>1441</v>
      </c>
    </row>
    <row r="1188" spans="1:5" x14ac:dyDescent="0.25">
      <c r="A1188" s="327"/>
      <c r="B1188" s="330"/>
      <c r="C1188" s="331"/>
      <c r="D1188" s="333"/>
      <c r="E1188" s="298" t="s">
        <v>1442</v>
      </c>
    </row>
    <row r="1189" spans="1:5" x14ac:dyDescent="0.25">
      <c r="A1189" s="334" t="s">
        <v>2021</v>
      </c>
      <c r="B1189" s="336" t="s">
        <v>1902</v>
      </c>
      <c r="C1189" s="337"/>
      <c r="D1189" s="340" t="s">
        <v>47</v>
      </c>
      <c r="E1189" s="295" t="s">
        <v>1441</v>
      </c>
    </row>
    <row r="1190" spans="1:5" x14ac:dyDescent="0.25">
      <c r="A1190" s="335"/>
      <c r="B1190" s="338"/>
      <c r="C1190" s="339"/>
      <c r="D1190" s="341"/>
      <c r="E1190" s="296" t="s">
        <v>1442</v>
      </c>
    </row>
    <row r="1191" spans="1:5" x14ac:dyDescent="0.25">
      <c r="A1191" s="326" t="s">
        <v>2022</v>
      </c>
      <c r="B1191" s="328" t="s">
        <v>1936</v>
      </c>
      <c r="C1191" s="329"/>
      <c r="D1191" s="332" t="s">
        <v>47</v>
      </c>
      <c r="E1191" s="297" t="s">
        <v>1441</v>
      </c>
    </row>
    <row r="1192" spans="1:5" x14ac:dyDescent="0.25">
      <c r="A1192" s="327"/>
      <c r="B1192" s="330"/>
      <c r="C1192" s="331"/>
      <c r="D1192" s="333"/>
      <c r="E1192" s="298" t="s">
        <v>1442</v>
      </c>
    </row>
    <row r="1193" spans="1:5" x14ac:dyDescent="0.25">
      <c r="A1193" s="334" t="s">
        <v>2023</v>
      </c>
      <c r="B1193" s="336" t="s">
        <v>1936</v>
      </c>
      <c r="C1193" s="337"/>
      <c r="D1193" s="340" t="s">
        <v>47</v>
      </c>
      <c r="E1193" s="295" t="s">
        <v>1441</v>
      </c>
    </row>
    <row r="1194" spans="1:5" x14ac:dyDescent="0.25">
      <c r="A1194" s="335"/>
      <c r="B1194" s="338"/>
      <c r="C1194" s="339"/>
      <c r="D1194" s="341"/>
      <c r="E1194" s="296" t="s">
        <v>1442</v>
      </c>
    </row>
    <row r="1195" spans="1:5" x14ac:dyDescent="0.25">
      <c r="A1195" s="326" t="s">
        <v>2004</v>
      </c>
      <c r="B1195" s="328"/>
      <c r="C1195" s="329"/>
      <c r="D1195" s="332" t="s">
        <v>47</v>
      </c>
      <c r="E1195" s="297" t="s">
        <v>1441</v>
      </c>
    </row>
    <row r="1196" spans="1:5" x14ac:dyDescent="0.25">
      <c r="A1196" s="327"/>
      <c r="B1196" s="330"/>
      <c r="C1196" s="331"/>
      <c r="D1196" s="333"/>
      <c r="E1196" s="298" t="s">
        <v>1442</v>
      </c>
    </row>
    <row r="1197" spans="1:5" x14ac:dyDescent="0.25">
      <c r="A1197" s="334" t="s">
        <v>2024</v>
      </c>
      <c r="B1197" s="336" t="s">
        <v>1851</v>
      </c>
      <c r="C1197" s="337"/>
      <c r="D1197" s="340" t="s">
        <v>47</v>
      </c>
      <c r="E1197" s="295" t="s">
        <v>1441</v>
      </c>
    </row>
    <row r="1198" spans="1:5" x14ac:dyDescent="0.25">
      <c r="A1198" s="335"/>
      <c r="B1198" s="338"/>
      <c r="C1198" s="339"/>
      <c r="D1198" s="341"/>
      <c r="E1198" s="296" t="s">
        <v>1442</v>
      </c>
    </row>
    <row r="1199" spans="1:5" x14ac:dyDescent="0.25">
      <c r="A1199" s="326" t="s">
        <v>2025</v>
      </c>
      <c r="B1199" s="328" t="s">
        <v>1851</v>
      </c>
      <c r="C1199" s="329"/>
      <c r="D1199" s="332" t="s">
        <v>47</v>
      </c>
      <c r="E1199" s="297" t="s">
        <v>1441</v>
      </c>
    </row>
    <row r="1200" spans="1:5" x14ac:dyDescent="0.25">
      <c r="A1200" s="327"/>
      <c r="B1200" s="330"/>
      <c r="C1200" s="331"/>
      <c r="D1200" s="333"/>
      <c r="E1200" s="298" t="s">
        <v>1442</v>
      </c>
    </row>
    <row r="1201" spans="1:5" x14ac:dyDescent="0.25">
      <c r="A1201" s="334" t="s">
        <v>2026</v>
      </c>
      <c r="B1201" s="336" t="s">
        <v>1851</v>
      </c>
      <c r="C1201" s="337"/>
      <c r="D1201" s="340" t="s">
        <v>47</v>
      </c>
      <c r="E1201" s="295" t="s">
        <v>1441</v>
      </c>
    </row>
    <row r="1202" spans="1:5" x14ac:dyDescent="0.25">
      <c r="A1202" s="335"/>
      <c r="B1202" s="338"/>
      <c r="C1202" s="339"/>
      <c r="D1202" s="341"/>
      <c r="E1202" s="296" t="s">
        <v>1442</v>
      </c>
    </row>
    <row r="1203" spans="1:5" x14ac:dyDescent="0.25">
      <c r="A1203" s="326" t="s">
        <v>2027</v>
      </c>
      <c r="B1203" s="328" t="s">
        <v>1884</v>
      </c>
      <c r="C1203" s="329"/>
      <c r="D1203" s="332" t="s">
        <v>47</v>
      </c>
      <c r="E1203" s="297" t="s">
        <v>1441</v>
      </c>
    </row>
    <row r="1204" spans="1:5" x14ac:dyDescent="0.25">
      <c r="A1204" s="327"/>
      <c r="B1204" s="330"/>
      <c r="C1204" s="331"/>
      <c r="D1204" s="333"/>
      <c r="E1204" s="298" t="s">
        <v>1442</v>
      </c>
    </row>
    <row r="1205" spans="1:5" x14ac:dyDescent="0.25">
      <c r="A1205" s="334" t="s">
        <v>2028</v>
      </c>
      <c r="B1205" s="336"/>
      <c r="C1205" s="337"/>
      <c r="D1205" s="340" t="s">
        <v>48</v>
      </c>
      <c r="E1205" s="295" t="s">
        <v>1441</v>
      </c>
    </row>
    <row r="1206" spans="1:5" x14ac:dyDescent="0.25">
      <c r="A1206" s="335"/>
      <c r="B1206" s="338"/>
      <c r="C1206" s="339"/>
      <c r="D1206" s="341"/>
      <c r="E1206" s="296" t="s">
        <v>1442</v>
      </c>
    </row>
    <row r="1207" spans="1:5" x14ac:dyDescent="0.25">
      <c r="A1207" s="326" t="s">
        <v>2029</v>
      </c>
      <c r="B1207" s="328"/>
      <c r="C1207" s="329"/>
      <c r="D1207" s="332" t="s">
        <v>48</v>
      </c>
      <c r="E1207" s="297" t="s">
        <v>1441</v>
      </c>
    </row>
    <row r="1208" spans="1:5" x14ac:dyDescent="0.25">
      <c r="A1208" s="327"/>
      <c r="B1208" s="330"/>
      <c r="C1208" s="331"/>
      <c r="D1208" s="333"/>
      <c r="E1208" s="298" t="s">
        <v>1442</v>
      </c>
    </row>
    <row r="1209" spans="1:5" x14ac:dyDescent="0.25">
      <c r="A1209" s="334" t="s">
        <v>2030</v>
      </c>
      <c r="B1209" s="336"/>
      <c r="C1209" s="337"/>
      <c r="D1209" s="340" t="s">
        <v>48</v>
      </c>
      <c r="E1209" s="295" t="s">
        <v>1441</v>
      </c>
    </row>
    <row r="1210" spans="1:5" x14ac:dyDescent="0.25">
      <c r="A1210" s="335"/>
      <c r="B1210" s="338"/>
      <c r="C1210" s="339"/>
      <c r="D1210" s="341"/>
      <c r="E1210" s="296" t="s">
        <v>1442</v>
      </c>
    </row>
    <row r="1211" spans="1:5" x14ac:dyDescent="0.25">
      <c r="A1211" s="326" t="s">
        <v>2031</v>
      </c>
      <c r="B1211" s="328"/>
      <c r="C1211" s="329"/>
      <c r="D1211" s="332" t="s">
        <v>48</v>
      </c>
      <c r="E1211" s="297" t="s">
        <v>1441</v>
      </c>
    </row>
    <row r="1212" spans="1:5" x14ac:dyDescent="0.25">
      <c r="A1212" s="327"/>
      <c r="B1212" s="330"/>
      <c r="C1212" s="331"/>
      <c r="D1212" s="333"/>
      <c r="E1212" s="298" t="s">
        <v>1442</v>
      </c>
    </row>
    <row r="1213" spans="1:5" x14ac:dyDescent="0.25">
      <c r="A1213" s="334" t="s">
        <v>2032</v>
      </c>
      <c r="B1213" s="336"/>
      <c r="C1213" s="337"/>
      <c r="D1213" s="340" t="s">
        <v>48</v>
      </c>
      <c r="E1213" s="295" t="s">
        <v>1441</v>
      </c>
    </row>
    <row r="1214" spans="1:5" x14ac:dyDescent="0.25">
      <c r="A1214" s="335"/>
      <c r="B1214" s="338"/>
      <c r="C1214" s="339"/>
      <c r="D1214" s="341"/>
      <c r="E1214" s="296" t="s">
        <v>1442</v>
      </c>
    </row>
    <row r="1215" spans="1:5" x14ac:dyDescent="0.25">
      <c r="A1215" s="326" t="s">
        <v>2033</v>
      </c>
      <c r="B1215" s="328"/>
      <c r="C1215" s="329"/>
      <c r="D1215" s="332" t="s">
        <v>48</v>
      </c>
      <c r="E1215" s="297" t="s">
        <v>1441</v>
      </c>
    </row>
    <row r="1216" spans="1:5" x14ac:dyDescent="0.25">
      <c r="A1216" s="327"/>
      <c r="B1216" s="330"/>
      <c r="C1216" s="331"/>
      <c r="D1216" s="333"/>
      <c r="E1216" s="298" t="s">
        <v>1442</v>
      </c>
    </row>
    <row r="1217" spans="1:5" x14ac:dyDescent="0.25">
      <c r="A1217" s="334" t="s">
        <v>2034</v>
      </c>
      <c r="B1217" s="336"/>
      <c r="C1217" s="337"/>
      <c r="D1217" s="340" t="s">
        <v>48</v>
      </c>
      <c r="E1217" s="295" t="s">
        <v>1441</v>
      </c>
    </row>
    <row r="1218" spans="1:5" x14ac:dyDescent="0.25">
      <c r="A1218" s="335"/>
      <c r="B1218" s="338"/>
      <c r="C1218" s="339"/>
      <c r="D1218" s="341"/>
      <c r="E1218" s="296" t="s">
        <v>1442</v>
      </c>
    </row>
    <row r="1219" spans="1:5" x14ac:dyDescent="0.25">
      <c r="A1219" s="326" t="s">
        <v>2035</v>
      </c>
      <c r="B1219" s="328"/>
      <c r="C1219" s="329"/>
      <c r="D1219" s="332" t="s">
        <v>48</v>
      </c>
      <c r="E1219" s="297" t="s">
        <v>1441</v>
      </c>
    </row>
    <row r="1220" spans="1:5" x14ac:dyDescent="0.25">
      <c r="A1220" s="327"/>
      <c r="B1220" s="330"/>
      <c r="C1220" s="331"/>
      <c r="D1220" s="333"/>
      <c r="E1220" s="298" t="s">
        <v>1442</v>
      </c>
    </row>
    <row r="1221" spans="1:5" x14ac:dyDescent="0.25">
      <c r="A1221" s="334" t="s">
        <v>2036</v>
      </c>
      <c r="B1221" s="336" t="s">
        <v>2037</v>
      </c>
      <c r="C1221" s="337"/>
      <c r="D1221" s="340" t="s">
        <v>48</v>
      </c>
      <c r="E1221" s="295" t="s">
        <v>1441</v>
      </c>
    </row>
    <row r="1222" spans="1:5" x14ac:dyDescent="0.25">
      <c r="A1222" s="335"/>
      <c r="B1222" s="338"/>
      <c r="C1222" s="339"/>
      <c r="D1222" s="341"/>
      <c r="E1222" s="296" t="s">
        <v>1442</v>
      </c>
    </row>
    <row r="1223" spans="1:5" x14ac:dyDescent="0.25">
      <c r="A1223" s="326" t="s">
        <v>1931</v>
      </c>
      <c r="B1223" s="328" t="s">
        <v>2037</v>
      </c>
      <c r="C1223" s="329"/>
      <c r="D1223" s="332" t="s">
        <v>48</v>
      </c>
      <c r="E1223" s="297" t="s">
        <v>1441</v>
      </c>
    </row>
    <row r="1224" spans="1:5" x14ac:dyDescent="0.25">
      <c r="A1224" s="327"/>
      <c r="B1224" s="330"/>
      <c r="C1224" s="331"/>
      <c r="D1224" s="333"/>
      <c r="E1224" s="298" t="s">
        <v>1442</v>
      </c>
    </row>
    <row r="1225" spans="1:5" x14ac:dyDescent="0.25">
      <c r="A1225" s="334" t="s">
        <v>2038</v>
      </c>
      <c r="B1225" s="336" t="s">
        <v>2037</v>
      </c>
      <c r="C1225" s="337"/>
      <c r="D1225" s="340" t="s">
        <v>48</v>
      </c>
      <c r="E1225" s="295" t="s">
        <v>1441</v>
      </c>
    </row>
    <row r="1226" spans="1:5" x14ac:dyDescent="0.25">
      <c r="A1226" s="335"/>
      <c r="B1226" s="338"/>
      <c r="C1226" s="339"/>
      <c r="D1226" s="341"/>
      <c r="E1226" s="296" t="s">
        <v>1442</v>
      </c>
    </row>
    <row r="1227" spans="1:5" x14ac:dyDescent="0.25">
      <c r="A1227" s="326" t="s">
        <v>2039</v>
      </c>
      <c r="B1227" s="328" t="s">
        <v>2037</v>
      </c>
      <c r="C1227" s="329"/>
      <c r="D1227" s="332" t="s">
        <v>48</v>
      </c>
      <c r="E1227" s="297" t="s">
        <v>1441</v>
      </c>
    </row>
    <row r="1228" spans="1:5" x14ac:dyDescent="0.25">
      <c r="A1228" s="327"/>
      <c r="B1228" s="330"/>
      <c r="C1228" s="331"/>
      <c r="D1228" s="333"/>
      <c r="E1228" s="298" t="s">
        <v>1442</v>
      </c>
    </row>
    <row r="1229" spans="1:5" x14ac:dyDescent="0.25">
      <c r="A1229" s="334" t="s">
        <v>2040</v>
      </c>
      <c r="B1229" s="336" t="s">
        <v>2037</v>
      </c>
      <c r="C1229" s="337"/>
      <c r="D1229" s="340" t="s">
        <v>48</v>
      </c>
      <c r="E1229" s="295" t="s">
        <v>1441</v>
      </c>
    </row>
    <row r="1230" spans="1:5" x14ac:dyDescent="0.25">
      <c r="A1230" s="335"/>
      <c r="B1230" s="338"/>
      <c r="C1230" s="339"/>
      <c r="D1230" s="341"/>
      <c r="E1230" s="296" t="s">
        <v>1442</v>
      </c>
    </row>
    <row r="1231" spans="1:5" x14ac:dyDescent="0.25">
      <c r="A1231" s="326" t="s">
        <v>2041</v>
      </c>
      <c r="B1231" s="328" t="s">
        <v>2037</v>
      </c>
      <c r="C1231" s="329"/>
      <c r="D1231" s="332" t="s">
        <v>48</v>
      </c>
      <c r="E1231" s="297" t="s">
        <v>1441</v>
      </c>
    </row>
    <row r="1232" spans="1:5" x14ac:dyDescent="0.25">
      <c r="A1232" s="327"/>
      <c r="B1232" s="330"/>
      <c r="C1232" s="331"/>
      <c r="D1232" s="333"/>
      <c r="E1232" s="298" t="s">
        <v>1442</v>
      </c>
    </row>
    <row r="1233" spans="1:5" x14ac:dyDescent="0.25">
      <c r="A1233" s="334" t="s">
        <v>2042</v>
      </c>
      <c r="B1233" s="336" t="s">
        <v>2037</v>
      </c>
      <c r="C1233" s="337"/>
      <c r="D1233" s="340" t="s">
        <v>48</v>
      </c>
      <c r="E1233" s="295" t="s">
        <v>1441</v>
      </c>
    </row>
    <row r="1234" spans="1:5" x14ac:dyDescent="0.25">
      <c r="A1234" s="335"/>
      <c r="B1234" s="338"/>
      <c r="C1234" s="339"/>
      <c r="D1234" s="341"/>
      <c r="E1234" s="296" t="s">
        <v>1442</v>
      </c>
    </row>
    <row r="1235" spans="1:5" x14ac:dyDescent="0.25">
      <c r="A1235" s="326" t="s">
        <v>2043</v>
      </c>
      <c r="B1235" s="328" t="s">
        <v>2037</v>
      </c>
      <c r="C1235" s="329"/>
      <c r="D1235" s="332" t="s">
        <v>48</v>
      </c>
      <c r="E1235" s="297" t="s">
        <v>1441</v>
      </c>
    </row>
    <row r="1236" spans="1:5" x14ac:dyDescent="0.25">
      <c r="A1236" s="327"/>
      <c r="B1236" s="330"/>
      <c r="C1236" s="331"/>
      <c r="D1236" s="333"/>
      <c r="E1236" s="298" t="s">
        <v>1442</v>
      </c>
    </row>
    <row r="1237" spans="1:5" x14ac:dyDescent="0.25">
      <c r="A1237" s="334" t="s">
        <v>2044</v>
      </c>
      <c r="B1237" s="336" t="s">
        <v>2037</v>
      </c>
      <c r="C1237" s="337"/>
      <c r="D1237" s="340" t="s">
        <v>48</v>
      </c>
      <c r="E1237" s="295" t="s">
        <v>1441</v>
      </c>
    </row>
    <row r="1238" spans="1:5" x14ac:dyDescent="0.25">
      <c r="A1238" s="335"/>
      <c r="B1238" s="338"/>
      <c r="C1238" s="339"/>
      <c r="D1238" s="341"/>
      <c r="E1238" s="296" t="s">
        <v>1442</v>
      </c>
    </row>
    <row r="1239" spans="1:5" x14ac:dyDescent="0.25">
      <c r="A1239" s="326" t="s">
        <v>1951</v>
      </c>
      <c r="B1239" s="328" t="s">
        <v>2037</v>
      </c>
      <c r="C1239" s="329"/>
      <c r="D1239" s="332" t="s">
        <v>48</v>
      </c>
      <c r="E1239" s="297" t="s">
        <v>1441</v>
      </c>
    </row>
    <row r="1240" spans="1:5" x14ac:dyDescent="0.25">
      <c r="A1240" s="327"/>
      <c r="B1240" s="330"/>
      <c r="C1240" s="331"/>
      <c r="D1240" s="333"/>
      <c r="E1240" s="298" t="s">
        <v>1442</v>
      </c>
    </row>
    <row r="1241" spans="1:5" x14ac:dyDescent="0.25">
      <c r="A1241" s="334" t="s">
        <v>2045</v>
      </c>
      <c r="B1241" s="336" t="s">
        <v>2037</v>
      </c>
      <c r="C1241" s="337"/>
      <c r="D1241" s="340" t="s">
        <v>48</v>
      </c>
      <c r="E1241" s="295" t="s">
        <v>1441</v>
      </c>
    </row>
    <row r="1242" spans="1:5" x14ac:dyDescent="0.25">
      <c r="A1242" s="335"/>
      <c r="B1242" s="338"/>
      <c r="C1242" s="339"/>
      <c r="D1242" s="341"/>
      <c r="E1242" s="296" t="s">
        <v>1442</v>
      </c>
    </row>
    <row r="1243" spans="1:5" x14ac:dyDescent="0.25">
      <c r="A1243" s="326" t="s">
        <v>2046</v>
      </c>
      <c r="B1243" s="328" t="s">
        <v>2037</v>
      </c>
      <c r="C1243" s="329"/>
      <c r="D1243" s="332" t="s">
        <v>48</v>
      </c>
      <c r="E1243" s="297" t="s">
        <v>1441</v>
      </c>
    </row>
    <row r="1244" spans="1:5" x14ac:dyDescent="0.25">
      <c r="A1244" s="327"/>
      <c r="B1244" s="330"/>
      <c r="C1244" s="331"/>
      <c r="D1244" s="333"/>
      <c r="E1244" s="298" t="s">
        <v>1442</v>
      </c>
    </row>
    <row r="1245" spans="1:5" x14ac:dyDescent="0.25">
      <c r="A1245" s="334" t="s">
        <v>2047</v>
      </c>
      <c r="B1245" s="336" t="s">
        <v>2037</v>
      </c>
      <c r="C1245" s="337"/>
      <c r="D1245" s="340" t="s">
        <v>48</v>
      </c>
      <c r="E1245" s="295" t="s">
        <v>1441</v>
      </c>
    </row>
    <row r="1246" spans="1:5" x14ac:dyDescent="0.25">
      <c r="A1246" s="335"/>
      <c r="B1246" s="338"/>
      <c r="C1246" s="339"/>
      <c r="D1246" s="341"/>
      <c r="E1246" s="296" t="s">
        <v>1442</v>
      </c>
    </row>
    <row r="1247" spans="1:5" x14ac:dyDescent="0.25">
      <c r="A1247" s="326" t="s">
        <v>2048</v>
      </c>
      <c r="B1247" s="328" t="s">
        <v>2037</v>
      </c>
      <c r="C1247" s="329"/>
      <c r="D1247" s="332" t="s">
        <v>48</v>
      </c>
      <c r="E1247" s="297" t="s">
        <v>1441</v>
      </c>
    </row>
    <row r="1248" spans="1:5" x14ac:dyDescent="0.25">
      <c r="A1248" s="327"/>
      <c r="B1248" s="330"/>
      <c r="C1248" s="331"/>
      <c r="D1248" s="333"/>
      <c r="E1248" s="298" t="s">
        <v>1442</v>
      </c>
    </row>
    <row r="1249" spans="1:5" x14ac:dyDescent="0.25">
      <c r="A1249" s="334" t="s">
        <v>2049</v>
      </c>
      <c r="B1249" s="336" t="s">
        <v>2037</v>
      </c>
      <c r="C1249" s="337"/>
      <c r="D1249" s="340" t="s">
        <v>48</v>
      </c>
      <c r="E1249" s="295" t="s">
        <v>1441</v>
      </c>
    </row>
    <row r="1250" spans="1:5" x14ac:dyDescent="0.25">
      <c r="A1250" s="335"/>
      <c r="B1250" s="338"/>
      <c r="C1250" s="339"/>
      <c r="D1250" s="341"/>
      <c r="E1250" s="296" t="s">
        <v>1442</v>
      </c>
    </row>
    <row r="1251" spans="1:5" x14ac:dyDescent="0.25">
      <c r="A1251" s="326" t="s">
        <v>2050</v>
      </c>
      <c r="B1251" s="328" t="s">
        <v>2037</v>
      </c>
      <c r="C1251" s="329"/>
      <c r="D1251" s="332" t="s">
        <v>48</v>
      </c>
      <c r="E1251" s="297" t="s">
        <v>1441</v>
      </c>
    </row>
    <row r="1252" spans="1:5" x14ac:dyDescent="0.25">
      <c r="A1252" s="327"/>
      <c r="B1252" s="330"/>
      <c r="C1252" s="331"/>
      <c r="D1252" s="333"/>
      <c r="E1252" s="298" t="s">
        <v>1442</v>
      </c>
    </row>
    <row r="1253" spans="1:5" x14ac:dyDescent="0.25">
      <c r="A1253" s="334" t="s">
        <v>2051</v>
      </c>
      <c r="B1253" s="336" t="s">
        <v>2037</v>
      </c>
      <c r="C1253" s="337"/>
      <c r="D1253" s="340" t="s">
        <v>48</v>
      </c>
      <c r="E1253" s="295" t="s">
        <v>1441</v>
      </c>
    </row>
    <row r="1254" spans="1:5" x14ac:dyDescent="0.25">
      <c r="A1254" s="335"/>
      <c r="B1254" s="338"/>
      <c r="C1254" s="339"/>
      <c r="D1254" s="341"/>
      <c r="E1254" s="296" t="s">
        <v>1442</v>
      </c>
    </row>
    <row r="1255" spans="1:5" x14ac:dyDescent="0.25">
      <c r="A1255" s="326" t="s">
        <v>2052</v>
      </c>
      <c r="B1255" s="328" t="s">
        <v>2053</v>
      </c>
      <c r="C1255" s="329"/>
      <c r="D1255" s="332" t="s">
        <v>48</v>
      </c>
      <c r="E1255" s="297" t="s">
        <v>1441</v>
      </c>
    </row>
    <row r="1256" spans="1:5" x14ac:dyDescent="0.25">
      <c r="A1256" s="327"/>
      <c r="B1256" s="330"/>
      <c r="C1256" s="331"/>
      <c r="D1256" s="333"/>
      <c r="E1256" s="298" t="s">
        <v>1442</v>
      </c>
    </row>
    <row r="1257" spans="1:5" x14ac:dyDescent="0.25">
      <c r="A1257" s="334" t="s">
        <v>2054</v>
      </c>
      <c r="B1257" s="336" t="s">
        <v>2053</v>
      </c>
      <c r="C1257" s="337"/>
      <c r="D1257" s="340" t="s">
        <v>48</v>
      </c>
      <c r="E1257" s="295" t="s">
        <v>1441</v>
      </c>
    </row>
    <row r="1258" spans="1:5" x14ac:dyDescent="0.25">
      <c r="A1258" s="335"/>
      <c r="B1258" s="338"/>
      <c r="C1258" s="339"/>
      <c r="D1258" s="341"/>
      <c r="E1258" s="296" t="s">
        <v>1442</v>
      </c>
    </row>
    <row r="1259" spans="1:5" x14ac:dyDescent="0.25">
      <c r="A1259" s="326" t="s">
        <v>2055</v>
      </c>
      <c r="B1259" s="328" t="s">
        <v>2053</v>
      </c>
      <c r="C1259" s="329"/>
      <c r="D1259" s="332" t="s">
        <v>48</v>
      </c>
      <c r="E1259" s="297" t="s">
        <v>1441</v>
      </c>
    </row>
    <row r="1260" spans="1:5" x14ac:dyDescent="0.25">
      <c r="A1260" s="327"/>
      <c r="B1260" s="330"/>
      <c r="C1260" s="331"/>
      <c r="D1260" s="333"/>
      <c r="E1260" s="298" t="s">
        <v>1442</v>
      </c>
    </row>
    <row r="1261" spans="1:5" x14ac:dyDescent="0.25">
      <c r="A1261" s="334" t="s">
        <v>2056</v>
      </c>
      <c r="B1261" s="336" t="s">
        <v>2053</v>
      </c>
      <c r="C1261" s="337"/>
      <c r="D1261" s="340" t="s">
        <v>48</v>
      </c>
      <c r="E1261" s="295" t="s">
        <v>1441</v>
      </c>
    </row>
    <row r="1262" spans="1:5" x14ac:dyDescent="0.25">
      <c r="A1262" s="335"/>
      <c r="B1262" s="338"/>
      <c r="C1262" s="339"/>
      <c r="D1262" s="341"/>
      <c r="E1262" s="296" t="s">
        <v>1442</v>
      </c>
    </row>
    <row r="1263" spans="1:5" x14ac:dyDescent="0.25">
      <c r="A1263" s="326" t="s">
        <v>2057</v>
      </c>
      <c r="B1263" s="328" t="s">
        <v>2053</v>
      </c>
      <c r="C1263" s="329"/>
      <c r="D1263" s="332" t="s">
        <v>48</v>
      </c>
      <c r="E1263" s="297" t="s">
        <v>1441</v>
      </c>
    </row>
    <row r="1264" spans="1:5" x14ac:dyDescent="0.25">
      <c r="A1264" s="327"/>
      <c r="B1264" s="330"/>
      <c r="C1264" s="331"/>
      <c r="D1264" s="333"/>
      <c r="E1264" s="298" t="s">
        <v>1442</v>
      </c>
    </row>
    <row r="1265" spans="1:5" x14ac:dyDescent="0.25">
      <c r="A1265" s="334" t="s">
        <v>2058</v>
      </c>
      <c r="B1265" s="336" t="s">
        <v>2053</v>
      </c>
      <c r="C1265" s="337"/>
      <c r="D1265" s="340" t="s">
        <v>48</v>
      </c>
      <c r="E1265" s="295" t="s">
        <v>1441</v>
      </c>
    </row>
    <row r="1266" spans="1:5" x14ac:dyDescent="0.25">
      <c r="A1266" s="335"/>
      <c r="B1266" s="338"/>
      <c r="C1266" s="339"/>
      <c r="D1266" s="341"/>
      <c r="E1266" s="296" t="s">
        <v>2059</v>
      </c>
    </row>
    <row r="1267" spans="1:5" x14ac:dyDescent="0.25">
      <c r="A1267" s="326" t="s">
        <v>2060</v>
      </c>
      <c r="B1267" s="328" t="s">
        <v>2053</v>
      </c>
      <c r="C1267" s="329"/>
      <c r="D1267" s="332" t="s">
        <v>48</v>
      </c>
      <c r="E1267" s="297" t="s">
        <v>1441</v>
      </c>
    </row>
    <row r="1268" spans="1:5" x14ac:dyDescent="0.25">
      <c r="A1268" s="327"/>
      <c r="B1268" s="330"/>
      <c r="C1268" s="331"/>
      <c r="D1268" s="333"/>
      <c r="E1268" s="298" t="s">
        <v>1442</v>
      </c>
    </row>
    <row r="1269" spans="1:5" x14ac:dyDescent="0.25">
      <c r="A1269" s="334" t="s">
        <v>2061</v>
      </c>
      <c r="B1269" s="336" t="s">
        <v>2053</v>
      </c>
      <c r="C1269" s="337"/>
      <c r="D1269" s="340" t="s">
        <v>48</v>
      </c>
      <c r="E1269" s="295" t="s">
        <v>1441</v>
      </c>
    </row>
    <row r="1270" spans="1:5" x14ac:dyDescent="0.25">
      <c r="A1270" s="335"/>
      <c r="B1270" s="338"/>
      <c r="C1270" s="339"/>
      <c r="D1270" s="341"/>
      <c r="E1270" s="296" t="s">
        <v>2059</v>
      </c>
    </row>
    <row r="1271" spans="1:5" x14ac:dyDescent="0.25">
      <c r="A1271" s="326" t="s">
        <v>2062</v>
      </c>
      <c r="B1271" s="328" t="s">
        <v>2053</v>
      </c>
      <c r="C1271" s="329"/>
      <c r="D1271" s="332" t="s">
        <v>48</v>
      </c>
      <c r="E1271" s="297" t="s">
        <v>1441</v>
      </c>
    </row>
    <row r="1272" spans="1:5" x14ac:dyDescent="0.25">
      <c r="A1272" s="327"/>
      <c r="B1272" s="330"/>
      <c r="C1272" s="331"/>
      <c r="D1272" s="333"/>
      <c r="E1272" s="298" t="s">
        <v>1442</v>
      </c>
    </row>
    <row r="1273" spans="1:5" x14ac:dyDescent="0.25">
      <c r="A1273" s="334" t="s">
        <v>2063</v>
      </c>
      <c r="B1273" s="336" t="s">
        <v>2053</v>
      </c>
      <c r="C1273" s="337"/>
      <c r="D1273" s="340" t="s">
        <v>48</v>
      </c>
      <c r="E1273" s="295" t="s">
        <v>1441</v>
      </c>
    </row>
    <row r="1274" spans="1:5" x14ac:dyDescent="0.25">
      <c r="A1274" s="335"/>
      <c r="B1274" s="338"/>
      <c r="C1274" s="339"/>
      <c r="D1274" s="341"/>
      <c r="E1274" s="296" t="s">
        <v>1442</v>
      </c>
    </row>
    <row r="1275" spans="1:5" x14ac:dyDescent="0.25">
      <c r="A1275" s="326" t="s">
        <v>2064</v>
      </c>
      <c r="B1275" s="328" t="s">
        <v>2065</v>
      </c>
      <c r="C1275" s="329"/>
      <c r="D1275" s="332" t="s">
        <v>48</v>
      </c>
      <c r="E1275" s="297" t="s">
        <v>1441</v>
      </c>
    </row>
    <row r="1276" spans="1:5" x14ac:dyDescent="0.25">
      <c r="A1276" s="327"/>
      <c r="B1276" s="330"/>
      <c r="C1276" s="331"/>
      <c r="D1276" s="333"/>
      <c r="E1276" s="298" t="s">
        <v>1442</v>
      </c>
    </row>
    <row r="1277" spans="1:5" x14ac:dyDescent="0.25">
      <c r="A1277" s="334" t="s">
        <v>2066</v>
      </c>
      <c r="B1277" s="336" t="s">
        <v>2065</v>
      </c>
      <c r="C1277" s="337"/>
      <c r="D1277" s="340" t="s">
        <v>48</v>
      </c>
      <c r="E1277" s="295" t="s">
        <v>1441</v>
      </c>
    </row>
    <row r="1278" spans="1:5" x14ac:dyDescent="0.25">
      <c r="A1278" s="335"/>
      <c r="B1278" s="338"/>
      <c r="C1278" s="339"/>
      <c r="D1278" s="341"/>
      <c r="E1278" s="296" t="s">
        <v>1442</v>
      </c>
    </row>
    <row r="1279" spans="1:5" x14ac:dyDescent="0.25">
      <c r="A1279" s="326" t="s">
        <v>2067</v>
      </c>
      <c r="B1279" s="328" t="s">
        <v>2065</v>
      </c>
      <c r="C1279" s="329"/>
      <c r="D1279" s="332" t="s">
        <v>48</v>
      </c>
      <c r="E1279" s="297" t="s">
        <v>1441</v>
      </c>
    </row>
    <row r="1280" spans="1:5" x14ac:dyDescent="0.25">
      <c r="A1280" s="327"/>
      <c r="B1280" s="330"/>
      <c r="C1280" s="331"/>
      <c r="D1280" s="333"/>
      <c r="E1280" s="298" t="s">
        <v>1442</v>
      </c>
    </row>
    <row r="1281" spans="1:5" x14ac:dyDescent="0.25">
      <c r="A1281" s="334" t="s">
        <v>2068</v>
      </c>
      <c r="B1281" s="336" t="s">
        <v>2065</v>
      </c>
      <c r="C1281" s="337"/>
      <c r="D1281" s="340" t="s">
        <v>48</v>
      </c>
      <c r="E1281" s="295" t="s">
        <v>1441</v>
      </c>
    </row>
    <row r="1282" spans="1:5" x14ac:dyDescent="0.25">
      <c r="A1282" s="335"/>
      <c r="B1282" s="338"/>
      <c r="C1282" s="339"/>
      <c r="D1282" s="341"/>
      <c r="E1282" s="296" t="s">
        <v>1442</v>
      </c>
    </row>
    <row r="1283" spans="1:5" x14ac:dyDescent="0.25">
      <c r="A1283" s="326" t="s">
        <v>2069</v>
      </c>
      <c r="B1283" s="328" t="s">
        <v>2065</v>
      </c>
      <c r="C1283" s="329"/>
      <c r="D1283" s="332" t="s">
        <v>48</v>
      </c>
      <c r="E1283" s="297" t="s">
        <v>1441</v>
      </c>
    </row>
    <row r="1284" spans="1:5" x14ac:dyDescent="0.25">
      <c r="A1284" s="327"/>
      <c r="B1284" s="330"/>
      <c r="C1284" s="331"/>
      <c r="D1284" s="333"/>
      <c r="E1284" s="298" t="s">
        <v>1442</v>
      </c>
    </row>
    <row r="1285" spans="1:5" x14ac:dyDescent="0.25">
      <c r="A1285" s="334" t="s">
        <v>2070</v>
      </c>
      <c r="B1285" s="336" t="s">
        <v>2065</v>
      </c>
      <c r="C1285" s="337"/>
      <c r="D1285" s="340" t="s">
        <v>48</v>
      </c>
      <c r="E1285" s="295" t="s">
        <v>1441</v>
      </c>
    </row>
    <row r="1286" spans="1:5" x14ac:dyDescent="0.25">
      <c r="A1286" s="335"/>
      <c r="B1286" s="338"/>
      <c r="C1286" s="339"/>
      <c r="D1286" s="341"/>
      <c r="E1286" s="296" t="s">
        <v>1442</v>
      </c>
    </row>
    <row r="1287" spans="1:5" x14ac:dyDescent="0.25">
      <c r="A1287" s="326" t="s">
        <v>2071</v>
      </c>
      <c r="B1287" s="328" t="s">
        <v>2065</v>
      </c>
      <c r="C1287" s="329"/>
      <c r="D1287" s="332" t="s">
        <v>48</v>
      </c>
      <c r="E1287" s="297" t="s">
        <v>1441</v>
      </c>
    </row>
    <row r="1288" spans="1:5" x14ac:dyDescent="0.25">
      <c r="A1288" s="327"/>
      <c r="B1288" s="330"/>
      <c r="C1288" s="331"/>
      <c r="D1288" s="333"/>
      <c r="E1288" s="298" t="s">
        <v>1442</v>
      </c>
    </row>
    <row r="1289" spans="1:5" x14ac:dyDescent="0.25">
      <c r="A1289" s="334" t="s">
        <v>2072</v>
      </c>
      <c r="B1289" s="336" t="s">
        <v>2037</v>
      </c>
      <c r="C1289" s="337"/>
      <c r="D1289" s="340" t="s">
        <v>48</v>
      </c>
      <c r="E1289" s="295" t="s">
        <v>1441</v>
      </c>
    </row>
    <row r="1290" spans="1:5" x14ac:dyDescent="0.25">
      <c r="A1290" s="335"/>
      <c r="B1290" s="338"/>
      <c r="C1290" s="339"/>
      <c r="D1290" s="341"/>
      <c r="E1290" s="296" t="s">
        <v>1442</v>
      </c>
    </row>
    <row r="1291" spans="1:5" x14ac:dyDescent="0.25">
      <c r="A1291" s="326" t="s">
        <v>2073</v>
      </c>
      <c r="B1291" s="328" t="s">
        <v>2065</v>
      </c>
      <c r="C1291" s="329"/>
      <c r="D1291" s="332" t="s">
        <v>48</v>
      </c>
      <c r="E1291" s="297" t="s">
        <v>1441</v>
      </c>
    </row>
    <row r="1292" spans="1:5" x14ac:dyDescent="0.25">
      <c r="A1292" s="327"/>
      <c r="B1292" s="330"/>
      <c r="C1292" s="331"/>
      <c r="D1292" s="333"/>
      <c r="E1292" s="298" t="s">
        <v>1442</v>
      </c>
    </row>
    <row r="1293" spans="1:5" x14ac:dyDescent="0.25">
      <c r="A1293" s="334" t="s">
        <v>2074</v>
      </c>
      <c r="B1293" s="336" t="s">
        <v>2065</v>
      </c>
      <c r="C1293" s="337"/>
      <c r="D1293" s="340" t="s">
        <v>48</v>
      </c>
      <c r="E1293" s="295" t="s">
        <v>1441</v>
      </c>
    </row>
    <row r="1294" spans="1:5" x14ac:dyDescent="0.25">
      <c r="A1294" s="335"/>
      <c r="B1294" s="338"/>
      <c r="C1294" s="339"/>
      <c r="D1294" s="341"/>
      <c r="E1294" s="296" t="s">
        <v>1442</v>
      </c>
    </row>
    <row r="1295" spans="1:5" x14ac:dyDescent="0.25">
      <c r="A1295" s="326" t="s">
        <v>2075</v>
      </c>
      <c r="B1295" s="328" t="s">
        <v>2065</v>
      </c>
      <c r="C1295" s="329"/>
      <c r="D1295" s="332" t="s">
        <v>48</v>
      </c>
      <c r="E1295" s="297" t="s">
        <v>1441</v>
      </c>
    </row>
    <row r="1296" spans="1:5" x14ac:dyDescent="0.25">
      <c r="A1296" s="327"/>
      <c r="B1296" s="330"/>
      <c r="C1296" s="331"/>
      <c r="D1296" s="333"/>
      <c r="E1296" s="298" t="s">
        <v>1442</v>
      </c>
    </row>
    <row r="1297" spans="1:5" x14ac:dyDescent="0.25">
      <c r="A1297" s="334" t="s">
        <v>2076</v>
      </c>
      <c r="B1297" s="336" t="s">
        <v>2065</v>
      </c>
      <c r="C1297" s="337"/>
      <c r="D1297" s="340" t="s">
        <v>48</v>
      </c>
      <c r="E1297" s="295" t="s">
        <v>1441</v>
      </c>
    </row>
    <row r="1298" spans="1:5" x14ac:dyDescent="0.25">
      <c r="A1298" s="335"/>
      <c r="B1298" s="338"/>
      <c r="C1298" s="339"/>
      <c r="D1298" s="341"/>
      <c r="E1298" s="296" t="s">
        <v>1442</v>
      </c>
    </row>
    <row r="1299" spans="1:5" x14ac:dyDescent="0.25">
      <c r="A1299" s="326" t="s">
        <v>2077</v>
      </c>
      <c r="B1299" s="328" t="s">
        <v>2065</v>
      </c>
      <c r="C1299" s="329"/>
      <c r="D1299" s="332" t="s">
        <v>48</v>
      </c>
      <c r="E1299" s="297" t="s">
        <v>1441</v>
      </c>
    </row>
    <row r="1300" spans="1:5" x14ac:dyDescent="0.25">
      <c r="A1300" s="327"/>
      <c r="B1300" s="330"/>
      <c r="C1300" s="331"/>
      <c r="D1300" s="333"/>
      <c r="E1300" s="298" t="s">
        <v>1442</v>
      </c>
    </row>
    <row r="1301" spans="1:5" x14ac:dyDescent="0.25">
      <c r="A1301" s="334" t="s">
        <v>2078</v>
      </c>
      <c r="B1301" s="336" t="s">
        <v>2065</v>
      </c>
      <c r="C1301" s="337"/>
      <c r="D1301" s="340" t="s">
        <v>48</v>
      </c>
      <c r="E1301" s="295" t="s">
        <v>1441</v>
      </c>
    </row>
    <row r="1302" spans="1:5" x14ac:dyDescent="0.25">
      <c r="A1302" s="335"/>
      <c r="B1302" s="338"/>
      <c r="C1302" s="339"/>
      <c r="D1302" s="341"/>
      <c r="E1302" s="296" t="s">
        <v>1442</v>
      </c>
    </row>
    <row r="1303" spans="1:5" x14ac:dyDescent="0.25">
      <c r="A1303" s="326" t="s">
        <v>2079</v>
      </c>
      <c r="B1303" s="328" t="s">
        <v>2065</v>
      </c>
      <c r="C1303" s="329"/>
      <c r="D1303" s="332" t="s">
        <v>48</v>
      </c>
      <c r="E1303" s="297" t="s">
        <v>1441</v>
      </c>
    </row>
    <row r="1304" spans="1:5" x14ac:dyDescent="0.25">
      <c r="A1304" s="327"/>
      <c r="B1304" s="330"/>
      <c r="C1304" s="331"/>
      <c r="D1304" s="333"/>
      <c r="E1304" s="298" t="s">
        <v>1442</v>
      </c>
    </row>
    <row r="1305" spans="1:5" x14ac:dyDescent="0.25">
      <c r="A1305" s="334" t="s">
        <v>2080</v>
      </c>
      <c r="B1305" s="336" t="s">
        <v>2081</v>
      </c>
      <c r="C1305" s="337"/>
      <c r="D1305" s="340" t="s">
        <v>48</v>
      </c>
      <c r="E1305" s="295" t="s">
        <v>1441</v>
      </c>
    </row>
    <row r="1306" spans="1:5" x14ac:dyDescent="0.25">
      <c r="A1306" s="335"/>
      <c r="B1306" s="338"/>
      <c r="C1306" s="339"/>
      <c r="D1306" s="341"/>
      <c r="E1306" s="296" t="s">
        <v>1442</v>
      </c>
    </row>
    <row r="1307" spans="1:5" x14ac:dyDescent="0.25">
      <c r="A1307" s="326" t="s">
        <v>2082</v>
      </c>
      <c r="B1307" s="328" t="s">
        <v>2081</v>
      </c>
      <c r="C1307" s="329"/>
      <c r="D1307" s="332" t="s">
        <v>48</v>
      </c>
      <c r="E1307" s="297" t="s">
        <v>1441</v>
      </c>
    </row>
    <row r="1308" spans="1:5" x14ac:dyDescent="0.25">
      <c r="A1308" s="327"/>
      <c r="B1308" s="330"/>
      <c r="C1308" s="331"/>
      <c r="D1308" s="333"/>
      <c r="E1308" s="298" t="s">
        <v>1442</v>
      </c>
    </row>
    <row r="1309" spans="1:5" x14ac:dyDescent="0.25">
      <c r="A1309" s="334" t="s">
        <v>2083</v>
      </c>
      <c r="B1309" s="336" t="s">
        <v>2084</v>
      </c>
      <c r="C1309" s="337"/>
      <c r="D1309" s="340" t="s">
        <v>48</v>
      </c>
      <c r="E1309" s="295" t="s">
        <v>1441</v>
      </c>
    </row>
    <row r="1310" spans="1:5" x14ac:dyDescent="0.25">
      <c r="A1310" s="335"/>
      <c r="B1310" s="338"/>
      <c r="C1310" s="339"/>
      <c r="D1310" s="341"/>
      <c r="E1310" s="296" t="s">
        <v>1442</v>
      </c>
    </row>
    <row r="1311" spans="1:5" x14ac:dyDescent="0.25">
      <c r="A1311" s="326" t="s">
        <v>2085</v>
      </c>
      <c r="B1311" s="328" t="s">
        <v>2084</v>
      </c>
      <c r="C1311" s="329"/>
      <c r="D1311" s="332" t="s">
        <v>48</v>
      </c>
      <c r="E1311" s="297" t="s">
        <v>1441</v>
      </c>
    </row>
    <row r="1312" spans="1:5" x14ac:dyDescent="0.25">
      <c r="A1312" s="327"/>
      <c r="B1312" s="330"/>
      <c r="C1312" s="331"/>
      <c r="D1312" s="333"/>
      <c r="E1312" s="298" t="s">
        <v>1442</v>
      </c>
    </row>
    <row r="1313" spans="1:5" x14ac:dyDescent="0.25">
      <c r="A1313" s="334" t="s">
        <v>2086</v>
      </c>
      <c r="B1313" s="336" t="s">
        <v>2084</v>
      </c>
      <c r="C1313" s="337"/>
      <c r="D1313" s="340" t="s">
        <v>48</v>
      </c>
      <c r="E1313" s="295" t="s">
        <v>1441</v>
      </c>
    </row>
    <row r="1314" spans="1:5" x14ac:dyDescent="0.25">
      <c r="A1314" s="335"/>
      <c r="B1314" s="338"/>
      <c r="C1314" s="339"/>
      <c r="D1314" s="341"/>
      <c r="E1314" s="296" t="s">
        <v>1442</v>
      </c>
    </row>
    <row r="1315" spans="1:5" x14ac:dyDescent="0.25">
      <c r="A1315" s="326" t="s">
        <v>2087</v>
      </c>
      <c r="B1315" s="328" t="s">
        <v>2084</v>
      </c>
      <c r="C1315" s="329"/>
      <c r="D1315" s="332" t="s">
        <v>48</v>
      </c>
      <c r="E1315" s="297" t="s">
        <v>1441</v>
      </c>
    </row>
    <row r="1316" spans="1:5" x14ac:dyDescent="0.25">
      <c r="A1316" s="327"/>
      <c r="B1316" s="330"/>
      <c r="C1316" s="331"/>
      <c r="D1316" s="333"/>
      <c r="E1316" s="298" t="s">
        <v>1442</v>
      </c>
    </row>
    <row r="1317" spans="1:5" x14ac:dyDescent="0.25">
      <c r="A1317" s="334" t="s">
        <v>2088</v>
      </c>
      <c r="B1317" s="336" t="s">
        <v>2081</v>
      </c>
      <c r="C1317" s="337"/>
      <c r="D1317" s="340" t="s">
        <v>48</v>
      </c>
      <c r="E1317" s="295" t="s">
        <v>1441</v>
      </c>
    </row>
    <row r="1318" spans="1:5" x14ac:dyDescent="0.25">
      <c r="A1318" s="335"/>
      <c r="B1318" s="338"/>
      <c r="C1318" s="339"/>
      <c r="D1318" s="341"/>
      <c r="E1318" s="296" t="s">
        <v>1442</v>
      </c>
    </row>
    <row r="1319" spans="1:5" x14ac:dyDescent="0.25">
      <c r="A1319" s="326" t="s">
        <v>2089</v>
      </c>
      <c r="B1319" s="328" t="s">
        <v>2081</v>
      </c>
      <c r="C1319" s="329"/>
      <c r="D1319" s="332" t="s">
        <v>48</v>
      </c>
      <c r="E1319" s="297" t="s">
        <v>1441</v>
      </c>
    </row>
    <row r="1320" spans="1:5" x14ac:dyDescent="0.25">
      <c r="A1320" s="327"/>
      <c r="B1320" s="330"/>
      <c r="C1320" s="331"/>
      <c r="D1320" s="333"/>
      <c r="E1320" s="298" t="s">
        <v>1442</v>
      </c>
    </row>
    <row r="1321" spans="1:5" x14ac:dyDescent="0.25">
      <c r="A1321" s="334" t="s">
        <v>2090</v>
      </c>
      <c r="B1321" s="336" t="s">
        <v>2081</v>
      </c>
      <c r="C1321" s="337"/>
      <c r="D1321" s="340" t="s">
        <v>48</v>
      </c>
      <c r="E1321" s="295" t="s">
        <v>1441</v>
      </c>
    </row>
    <row r="1322" spans="1:5" x14ac:dyDescent="0.25">
      <c r="A1322" s="335"/>
      <c r="B1322" s="338"/>
      <c r="C1322" s="339"/>
      <c r="D1322" s="341"/>
      <c r="E1322" s="296" t="s">
        <v>1442</v>
      </c>
    </row>
    <row r="1323" spans="1:5" x14ac:dyDescent="0.25">
      <c r="A1323" s="326" t="s">
        <v>2091</v>
      </c>
      <c r="B1323" s="328" t="s">
        <v>2092</v>
      </c>
      <c r="C1323" s="329"/>
      <c r="D1323" s="332" t="s">
        <v>48</v>
      </c>
      <c r="E1323" s="297" t="s">
        <v>1441</v>
      </c>
    </row>
    <row r="1324" spans="1:5" x14ac:dyDescent="0.25">
      <c r="A1324" s="327"/>
      <c r="B1324" s="330"/>
      <c r="C1324" s="331"/>
      <c r="D1324" s="333"/>
      <c r="E1324" s="298" t="s">
        <v>1442</v>
      </c>
    </row>
    <row r="1325" spans="1:5" x14ac:dyDescent="0.25">
      <c r="A1325" s="334" t="s">
        <v>2093</v>
      </c>
      <c r="B1325" s="336" t="s">
        <v>2092</v>
      </c>
      <c r="C1325" s="337"/>
      <c r="D1325" s="340" t="s">
        <v>48</v>
      </c>
      <c r="E1325" s="295" t="s">
        <v>1441</v>
      </c>
    </row>
    <row r="1326" spans="1:5" x14ac:dyDescent="0.25">
      <c r="A1326" s="335"/>
      <c r="B1326" s="338"/>
      <c r="C1326" s="339"/>
      <c r="D1326" s="341"/>
      <c r="E1326" s="296" t="s">
        <v>1442</v>
      </c>
    </row>
    <row r="1327" spans="1:5" x14ac:dyDescent="0.25">
      <c r="A1327" s="326" t="s">
        <v>2094</v>
      </c>
      <c r="B1327" s="328" t="s">
        <v>2092</v>
      </c>
      <c r="C1327" s="329"/>
      <c r="D1327" s="332" t="s">
        <v>48</v>
      </c>
      <c r="E1327" s="297" t="s">
        <v>1441</v>
      </c>
    </row>
    <row r="1328" spans="1:5" x14ac:dyDescent="0.25">
      <c r="A1328" s="327"/>
      <c r="B1328" s="330"/>
      <c r="C1328" s="331"/>
      <c r="D1328" s="333"/>
      <c r="E1328" s="298" t="s">
        <v>1442</v>
      </c>
    </row>
    <row r="1329" spans="1:5" x14ac:dyDescent="0.25">
      <c r="A1329" s="334" t="s">
        <v>2095</v>
      </c>
      <c r="B1329" s="336" t="s">
        <v>2092</v>
      </c>
      <c r="C1329" s="337"/>
      <c r="D1329" s="340" t="s">
        <v>48</v>
      </c>
      <c r="E1329" s="295" t="s">
        <v>1441</v>
      </c>
    </row>
    <row r="1330" spans="1:5" x14ac:dyDescent="0.25">
      <c r="A1330" s="335"/>
      <c r="B1330" s="338"/>
      <c r="C1330" s="339"/>
      <c r="D1330" s="341"/>
      <c r="E1330" s="296" t="s">
        <v>1442</v>
      </c>
    </row>
    <row r="1331" spans="1:5" x14ac:dyDescent="0.25">
      <c r="A1331" s="326" t="s">
        <v>2096</v>
      </c>
      <c r="B1331" s="328" t="s">
        <v>2092</v>
      </c>
      <c r="C1331" s="329"/>
      <c r="D1331" s="332" t="s">
        <v>48</v>
      </c>
      <c r="E1331" s="297" t="s">
        <v>1441</v>
      </c>
    </row>
    <row r="1332" spans="1:5" x14ac:dyDescent="0.25">
      <c r="A1332" s="327"/>
      <c r="B1332" s="330"/>
      <c r="C1332" s="331"/>
      <c r="D1332" s="333"/>
      <c r="E1332" s="298" t="s">
        <v>1442</v>
      </c>
    </row>
    <row r="1333" spans="1:5" x14ac:dyDescent="0.25">
      <c r="A1333" s="334" t="s">
        <v>2097</v>
      </c>
      <c r="B1333" s="336" t="s">
        <v>2098</v>
      </c>
      <c r="C1333" s="337"/>
      <c r="D1333" s="340" t="s">
        <v>48</v>
      </c>
      <c r="E1333" s="295" t="s">
        <v>1441</v>
      </c>
    </row>
    <row r="1334" spans="1:5" x14ac:dyDescent="0.25">
      <c r="A1334" s="335"/>
      <c r="B1334" s="338"/>
      <c r="C1334" s="339"/>
      <c r="D1334" s="341"/>
      <c r="E1334" s="296" t="s">
        <v>1442</v>
      </c>
    </row>
    <row r="1335" spans="1:5" x14ac:dyDescent="0.25">
      <c r="A1335" s="326" t="s">
        <v>2099</v>
      </c>
      <c r="B1335" s="328" t="s">
        <v>2098</v>
      </c>
      <c r="C1335" s="329"/>
      <c r="D1335" s="332" t="s">
        <v>48</v>
      </c>
      <c r="E1335" s="297" t="s">
        <v>1441</v>
      </c>
    </row>
    <row r="1336" spans="1:5" x14ac:dyDescent="0.25">
      <c r="A1336" s="327"/>
      <c r="B1336" s="330"/>
      <c r="C1336" s="331"/>
      <c r="D1336" s="333"/>
      <c r="E1336" s="298" t="s">
        <v>1442</v>
      </c>
    </row>
    <row r="1337" spans="1:5" x14ac:dyDescent="0.25">
      <c r="A1337" s="334" t="s">
        <v>2100</v>
      </c>
      <c r="B1337" s="336" t="s">
        <v>2098</v>
      </c>
      <c r="C1337" s="337"/>
      <c r="D1337" s="340" t="s">
        <v>48</v>
      </c>
      <c r="E1337" s="295" t="s">
        <v>1441</v>
      </c>
    </row>
    <row r="1338" spans="1:5" x14ac:dyDescent="0.25">
      <c r="A1338" s="335"/>
      <c r="B1338" s="338"/>
      <c r="C1338" s="339"/>
      <c r="D1338" s="341"/>
      <c r="E1338" s="296" t="s">
        <v>1442</v>
      </c>
    </row>
    <row r="1339" spans="1:5" x14ac:dyDescent="0.25">
      <c r="A1339" s="326" t="s">
        <v>2101</v>
      </c>
      <c r="B1339" s="328" t="s">
        <v>2102</v>
      </c>
      <c r="C1339" s="329"/>
      <c r="D1339" s="332" t="s">
        <v>48</v>
      </c>
      <c r="E1339" s="297" t="s">
        <v>1441</v>
      </c>
    </row>
    <row r="1340" spans="1:5" x14ac:dyDescent="0.25">
      <c r="A1340" s="327"/>
      <c r="B1340" s="330"/>
      <c r="C1340" s="331"/>
      <c r="D1340" s="333"/>
      <c r="E1340" s="298" t="s">
        <v>1442</v>
      </c>
    </row>
    <row r="1341" spans="1:5" x14ac:dyDescent="0.25">
      <c r="A1341" s="334" t="s">
        <v>2103</v>
      </c>
      <c r="B1341" s="336" t="s">
        <v>2102</v>
      </c>
      <c r="C1341" s="337"/>
      <c r="D1341" s="340" t="s">
        <v>48</v>
      </c>
      <c r="E1341" s="295" t="s">
        <v>1441</v>
      </c>
    </row>
    <row r="1342" spans="1:5" x14ac:dyDescent="0.25">
      <c r="A1342" s="335"/>
      <c r="B1342" s="338"/>
      <c r="C1342" s="339"/>
      <c r="D1342" s="341"/>
      <c r="E1342" s="296" t="s">
        <v>1442</v>
      </c>
    </row>
    <row r="1343" spans="1:5" x14ac:dyDescent="0.25">
      <c r="A1343" s="326" t="s">
        <v>2104</v>
      </c>
      <c r="B1343" s="328" t="s">
        <v>2102</v>
      </c>
      <c r="C1343" s="329"/>
      <c r="D1343" s="332" t="s">
        <v>48</v>
      </c>
      <c r="E1343" s="297" t="s">
        <v>1441</v>
      </c>
    </row>
    <row r="1344" spans="1:5" x14ac:dyDescent="0.25">
      <c r="A1344" s="327"/>
      <c r="B1344" s="330"/>
      <c r="C1344" s="331"/>
      <c r="D1344" s="333"/>
      <c r="E1344" s="298" t="s">
        <v>1442</v>
      </c>
    </row>
    <row r="1345" spans="1:5" x14ac:dyDescent="0.25">
      <c r="A1345" s="334" t="s">
        <v>2105</v>
      </c>
      <c r="B1345" s="336" t="s">
        <v>2102</v>
      </c>
      <c r="C1345" s="337"/>
      <c r="D1345" s="340" t="s">
        <v>48</v>
      </c>
      <c r="E1345" s="295" t="s">
        <v>1441</v>
      </c>
    </row>
    <row r="1346" spans="1:5" x14ac:dyDescent="0.25">
      <c r="A1346" s="335"/>
      <c r="B1346" s="338"/>
      <c r="C1346" s="339"/>
      <c r="D1346" s="341"/>
      <c r="E1346" s="296" t="s">
        <v>1442</v>
      </c>
    </row>
    <row r="1347" spans="1:5" x14ac:dyDescent="0.25">
      <c r="A1347" s="326" t="s">
        <v>2106</v>
      </c>
      <c r="B1347" s="328" t="s">
        <v>2102</v>
      </c>
      <c r="C1347" s="329"/>
      <c r="D1347" s="332" t="s">
        <v>48</v>
      </c>
      <c r="E1347" s="297" t="s">
        <v>1441</v>
      </c>
    </row>
    <row r="1348" spans="1:5" x14ac:dyDescent="0.25">
      <c r="A1348" s="327"/>
      <c r="B1348" s="330"/>
      <c r="C1348" s="331"/>
      <c r="D1348" s="333"/>
      <c r="E1348" s="298" t="s">
        <v>1442</v>
      </c>
    </row>
    <row r="1349" spans="1:5" x14ac:dyDescent="0.25">
      <c r="A1349" s="334" t="s">
        <v>2107</v>
      </c>
      <c r="B1349" s="336" t="s">
        <v>2102</v>
      </c>
      <c r="C1349" s="337"/>
      <c r="D1349" s="340" t="s">
        <v>48</v>
      </c>
      <c r="E1349" s="295" t="s">
        <v>1441</v>
      </c>
    </row>
    <row r="1350" spans="1:5" x14ac:dyDescent="0.25">
      <c r="A1350" s="335"/>
      <c r="B1350" s="338"/>
      <c r="C1350" s="339"/>
      <c r="D1350" s="341"/>
      <c r="E1350" s="296" t="s">
        <v>1442</v>
      </c>
    </row>
    <row r="1351" spans="1:5" x14ac:dyDescent="0.25">
      <c r="A1351" s="326" t="s">
        <v>2108</v>
      </c>
      <c r="B1351" s="328" t="s">
        <v>2102</v>
      </c>
      <c r="C1351" s="329"/>
      <c r="D1351" s="332" t="s">
        <v>48</v>
      </c>
      <c r="E1351" s="297" t="s">
        <v>1441</v>
      </c>
    </row>
    <row r="1352" spans="1:5" x14ac:dyDescent="0.25">
      <c r="A1352" s="327"/>
      <c r="B1352" s="330"/>
      <c r="C1352" s="331"/>
      <c r="D1352" s="333"/>
      <c r="E1352" s="298" t="s">
        <v>1442</v>
      </c>
    </row>
    <row r="1353" spans="1:5" x14ac:dyDescent="0.25">
      <c r="A1353" s="334" t="s">
        <v>2109</v>
      </c>
      <c r="B1353" s="336" t="s">
        <v>2110</v>
      </c>
      <c r="C1353" s="337"/>
      <c r="D1353" s="340" t="s">
        <v>48</v>
      </c>
      <c r="E1353" s="295" t="s">
        <v>1441</v>
      </c>
    </row>
    <row r="1354" spans="1:5" x14ac:dyDescent="0.25">
      <c r="A1354" s="335"/>
      <c r="B1354" s="338"/>
      <c r="C1354" s="339"/>
      <c r="D1354" s="341"/>
      <c r="E1354" s="296" t="s">
        <v>1442</v>
      </c>
    </row>
    <row r="1355" spans="1:5" x14ac:dyDescent="0.25">
      <c r="A1355" s="326" t="s">
        <v>2111</v>
      </c>
      <c r="B1355" s="328" t="s">
        <v>2110</v>
      </c>
      <c r="C1355" s="329"/>
      <c r="D1355" s="332" t="s">
        <v>48</v>
      </c>
      <c r="E1355" s="297" t="s">
        <v>1441</v>
      </c>
    </row>
    <row r="1356" spans="1:5" x14ac:dyDescent="0.25">
      <c r="A1356" s="327"/>
      <c r="B1356" s="330"/>
      <c r="C1356" s="331"/>
      <c r="D1356" s="333"/>
      <c r="E1356" s="298" t="s">
        <v>1442</v>
      </c>
    </row>
    <row r="1357" spans="1:5" x14ac:dyDescent="0.25">
      <c r="A1357" s="334" t="s">
        <v>2112</v>
      </c>
      <c r="B1357" s="336" t="s">
        <v>2110</v>
      </c>
      <c r="C1357" s="337"/>
      <c r="D1357" s="340" t="s">
        <v>48</v>
      </c>
      <c r="E1357" s="295" t="s">
        <v>1441</v>
      </c>
    </row>
    <row r="1358" spans="1:5" x14ac:dyDescent="0.25">
      <c r="A1358" s="335"/>
      <c r="B1358" s="338"/>
      <c r="C1358" s="339"/>
      <c r="D1358" s="341"/>
      <c r="E1358" s="296" t="s">
        <v>1442</v>
      </c>
    </row>
    <row r="1359" spans="1:5" x14ac:dyDescent="0.25">
      <c r="A1359" s="326" t="s">
        <v>2113</v>
      </c>
      <c r="B1359" s="328" t="s">
        <v>2110</v>
      </c>
      <c r="C1359" s="329"/>
      <c r="D1359" s="332" t="s">
        <v>48</v>
      </c>
      <c r="E1359" s="297" t="s">
        <v>1441</v>
      </c>
    </row>
    <row r="1360" spans="1:5" x14ac:dyDescent="0.25">
      <c r="A1360" s="327"/>
      <c r="B1360" s="330"/>
      <c r="C1360" s="331"/>
      <c r="D1360" s="333"/>
      <c r="E1360" s="298" t="s">
        <v>1442</v>
      </c>
    </row>
    <row r="1361" spans="1:5" x14ac:dyDescent="0.25">
      <c r="A1361" s="334" t="s">
        <v>2114</v>
      </c>
      <c r="B1361" s="336" t="s">
        <v>2110</v>
      </c>
      <c r="C1361" s="337"/>
      <c r="D1361" s="340" t="s">
        <v>48</v>
      </c>
      <c r="E1361" s="295" t="s">
        <v>1441</v>
      </c>
    </row>
    <row r="1362" spans="1:5" x14ac:dyDescent="0.25">
      <c r="A1362" s="335"/>
      <c r="B1362" s="338"/>
      <c r="C1362" s="339"/>
      <c r="D1362" s="341"/>
      <c r="E1362" s="296" t="s">
        <v>1442</v>
      </c>
    </row>
    <row r="1363" spans="1:5" x14ac:dyDescent="0.25">
      <c r="A1363" s="326" t="s">
        <v>2115</v>
      </c>
      <c r="B1363" s="328" t="s">
        <v>2084</v>
      </c>
      <c r="C1363" s="329"/>
      <c r="D1363" s="332" t="s">
        <v>48</v>
      </c>
      <c r="E1363" s="297" t="s">
        <v>1441</v>
      </c>
    </row>
    <row r="1364" spans="1:5" x14ac:dyDescent="0.25">
      <c r="A1364" s="327"/>
      <c r="B1364" s="330"/>
      <c r="C1364" s="331"/>
      <c r="D1364" s="333"/>
      <c r="E1364" s="298" t="s">
        <v>1442</v>
      </c>
    </row>
    <row r="1365" spans="1:5" x14ac:dyDescent="0.25">
      <c r="A1365" s="334" t="s">
        <v>2037</v>
      </c>
      <c r="B1365" s="336"/>
      <c r="C1365" s="337"/>
      <c r="D1365" s="340" t="s">
        <v>48</v>
      </c>
      <c r="E1365" s="295" t="s">
        <v>1441</v>
      </c>
    </row>
    <row r="1366" spans="1:5" x14ac:dyDescent="0.25">
      <c r="A1366" s="335"/>
      <c r="B1366" s="338"/>
      <c r="C1366" s="339"/>
      <c r="D1366" s="341"/>
      <c r="E1366" s="296" t="s">
        <v>1442</v>
      </c>
    </row>
    <row r="1367" spans="1:5" x14ac:dyDescent="0.25">
      <c r="A1367" s="326" t="s">
        <v>2065</v>
      </c>
      <c r="B1367" s="328"/>
      <c r="C1367" s="329"/>
      <c r="D1367" s="332" t="s">
        <v>48</v>
      </c>
      <c r="E1367" s="297" t="s">
        <v>1441</v>
      </c>
    </row>
    <row r="1368" spans="1:5" x14ac:dyDescent="0.25">
      <c r="A1368" s="327"/>
      <c r="B1368" s="330"/>
      <c r="C1368" s="331"/>
      <c r="D1368" s="333"/>
      <c r="E1368" s="298" t="s">
        <v>1442</v>
      </c>
    </row>
    <row r="1369" spans="1:5" x14ac:dyDescent="0.25">
      <c r="A1369" s="334" t="s">
        <v>2084</v>
      </c>
      <c r="B1369" s="336"/>
      <c r="C1369" s="337"/>
      <c r="D1369" s="340" t="s">
        <v>48</v>
      </c>
      <c r="E1369" s="295" t="s">
        <v>1441</v>
      </c>
    </row>
    <row r="1370" spans="1:5" x14ac:dyDescent="0.25">
      <c r="A1370" s="335"/>
      <c r="B1370" s="338"/>
      <c r="C1370" s="339"/>
      <c r="D1370" s="341"/>
      <c r="E1370" s="296" t="s">
        <v>1442</v>
      </c>
    </row>
    <row r="1371" spans="1:5" x14ac:dyDescent="0.25">
      <c r="A1371" s="326" t="s">
        <v>2092</v>
      </c>
      <c r="B1371" s="328"/>
      <c r="C1371" s="329"/>
      <c r="D1371" s="332" t="s">
        <v>48</v>
      </c>
      <c r="E1371" s="297" t="s">
        <v>1441</v>
      </c>
    </row>
    <row r="1372" spans="1:5" x14ac:dyDescent="0.25">
      <c r="A1372" s="327"/>
      <c r="B1372" s="330"/>
      <c r="C1372" s="331"/>
      <c r="D1372" s="333"/>
      <c r="E1372" s="298" t="s">
        <v>1442</v>
      </c>
    </row>
    <row r="1373" spans="1:5" x14ac:dyDescent="0.25">
      <c r="A1373" s="334" t="s">
        <v>2053</v>
      </c>
      <c r="B1373" s="336"/>
      <c r="C1373" s="337"/>
      <c r="D1373" s="340" t="s">
        <v>48</v>
      </c>
      <c r="E1373" s="295" t="s">
        <v>1441</v>
      </c>
    </row>
    <row r="1374" spans="1:5" x14ac:dyDescent="0.25">
      <c r="A1374" s="335"/>
      <c r="B1374" s="338"/>
      <c r="C1374" s="339"/>
      <c r="D1374" s="341"/>
      <c r="E1374" s="296" t="s">
        <v>1442</v>
      </c>
    </row>
    <row r="1375" spans="1:5" x14ac:dyDescent="0.25">
      <c r="A1375" s="326" t="s">
        <v>2116</v>
      </c>
      <c r="B1375" s="328" t="s">
        <v>2084</v>
      </c>
      <c r="C1375" s="329"/>
      <c r="D1375" s="332" t="s">
        <v>48</v>
      </c>
      <c r="E1375" s="297" t="s">
        <v>1441</v>
      </c>
    </row>
    <row r="1376" spans="1:5" x14ac:dyDescent="0.25">
      <c r="A1376" s="327"/>
      <c r="B1376" s="330"/>
      <c r="C1376" s="331"/>
      <c r="D1376" s="333"/>
      <c r="E1376" s="298" t="s">
        <v>1442</v>
      </c>
    </row>
    <row r="1377" spans="1:5" x14ac:dyDescent="0.25">
      <c r="A1377" s="334" t="s">
        <v>2117</v>
      </c>
      <c r="B1377" s="336"/>
      <c r="C1377" s="337"/>
      <c r="D1377" s="340" t="s">
        <v>48</v>
      </c>
      <c r="E1377" s="295" t="s">
        <v>1441</v>
      </c>
    </row>
    <row r="1378" spans="1:5" x14ac:dyDescent="0.25">
      <c r="A1378" s="335"/>
      <c r="B1378" s="338"/>
      <c r="C1378" s="339"/>
      <c r="D1378" s="341"/>
      <c r="E1378" s="296" t="s">
        <v>1442</v>
      </c>
    </row>
    <row r="1379" spans="1:5" x14ac:dyDescent="0.25">
      <c r="A1379" s="326" t="s">
        <v>2118</v>
      </c>
      <c r="B1379" s="328" t="s">
        <v>2110</v>
      </c>
      <c r="C1379" s="329"/>
      <c r="D1379" s="332" t="s">
        <v>48</v>
      </c>
      <c r="E1379" s="297" t="s">
        <v>1441</v>
      </c>
    </row>
    <row r="1380" spans="1:5" x14ac:dyDescent="0.25">
      <c r="A1380" s="327"/>
      <c r="B1380" s="330"/>
      <c r="C1380" s="331"/>
      <c r="D1380" s="333"/>
      <c r="E1380" s="298" t="s">
        <v>1442</v>
      </c>
    </row>
    <row r="1381" spans="1:5" x14ac:dyDescent="0.25">
      <c r="A1381" s="334" t="s">
        <v>2098</v>
      </c>
      <c r="B1381" s="336"/>
      <c r="C1381" s="337"/>
      <c r="D1381" s="340" t="s">
        <v>48</v>
      </c>
      <c r="E1381" s="295" t="s">
        <v>1441</v>
      </c>
    </row>
    <row r="1382" spans="1:5" x14ac:dyDescent="0.25">
      <c r="A1382" s="335"/>
      <c r="B1382" s="338"/>
      <c r="C1382" s="339"/>
      <c r="D1382" s="341"/>
      <c r="E1382" s="296" t="s">
        <v>1442</v>
      </c>
    </row>
    <row r="1383" spans="1:5" x14ac:dyDescent="0.25">
      <c r="A1383" s="326" t="s">
        <v>2081</v>
      </c>
      <c r="B1383" s="328"/>
      <c r="C1383" s="329"/>
      <c r="D1383" s="332" t="s">
        <v>48</v>
      </c>
      <c r="E1383" s="297" t="s">
        <v>1441</v>
      </c>
    </row>
    <row r="1384" spans="1:5" x14ac:dyDescent="0.25">
      <c r="A1384" s="327"/>
      <c r="B1384" s="330"/>
      <c r="C1384" s="331"/>
      <c r="D1384" s="333"/>
      <c r="E1384" s="298" t="s">
        <v>1442</v>
      </c>
    </row>
    <row r="1385" spans="1:5" x14ac:dyDescent="0.25">
      <c r="A1385" s="334" t="s">
        <v>2102</v>
      </c>
      <c r="B1385" s="336"/>
      <c r="C1385" s="337"/>
      <c r="D1385" s="340" t="s">
        <v>48</v>
      </c>
      <c r="E1385" s="295" t="s">
        <v>1441</v>
      </c>
    </row>
    <row r="1386" spans="1:5" x14ac:dyDescent="0.25">
      <c r="A1386" s="335"/>
      <c r="B1386" s="338"/>
      <c r="C1386" s="339"/>
      <c r="D1386" s="341"/>
      <c r="E1386" s="296" t="s">
        <v>1442</v>
      </c>
    </row>
    <row r="1387" spans="1:5" x14ac:dyDescent="0.25">
      <c r="A1387" s="326" t="s">
        <v>2110</v>
      </c>
      <c r="B1387" s="328"/>
      <c r="C1387" s="329"/>
      <c r="D1387" s="332" t="s">
        <v>48</v>
      </c>
      <c r="E1387" s="297" t="s">
        <v>1441</v>
      </c>
    </row>
    <row r="1388" spans="1:5" x14ac:dyDescent="0.25">
      <c r="A1388" s="327"/>
      <c r="B1388" s="330"/>
      <c r="C1388" s="331"/>
      <c r="D1388" s="333"/>
      <c r="E1388" s="298" t="s">
        <v>1442</v>
      </c>
    </row>
    <row r="1389" spans="1:5" x14ac:dyDescent="0.25">
      <c r="A1389" s="334" t="s">
        <v>2119</v>
      </c>
      <c r="B1389" s="336" t="s">
        <v>2120</v>
      </c>
      <c r="C1389" s="337"/>
      <c r="D1389" s="340" t="s">
        <v>49</v>
      </c>
      <c r="E1389" s="295" t="s">
        <v>1441</v>
      </c>
    </row>
    <row r="1390" spans="1:5" x14ac:dyDescent="0.25">
      <c r="A1390" s="335"/>
      <c r="B1390" s="338"/>
      <c r="C1390" s="339"/>
      <c r="D1390" s="341"/>
      <c r="E1390" s="296" t="s">
        <v>1442</v>
      </c>
    </row>
    <row r="1391" spans="1:5" x14ac:dyDescent="0.25">
      <c r="A1391" s="326" t="s">
        <v>2121</v>
      </c>
      <c r="B1391" s="328" t="s">
        <v>2120</v>
      </c>
      <c r="C1391" s="329"/>
      <c r="D1391" s="332" t="s">
        <v>49</v>
      </c>
      <c r="E1391" s="297" t="s">
        <v>1441</v>
      </c>
    </row>
    <row r="1392" spans="1:5" x14ac:dyDescent="0.25">
      <c r="A1392" s="327"/>
      <c r="B1392" s="330"/>
      <c r="C1392" s="331"/>
      <c r="D1392" s="333"/>
      <c r="E1392" s="298" t="s">
        <v>1442</v>
      </c>
    </row>
    <row r="1393" spans="1:5" x14ac:dyDescent="0.25">
      <c r="A1393" s="334" t="s">
        <v>2122</v>
      </c>
      <c r="B1393" s="336" t="s">
        <v>2120</v>
      </c>
      <c r="C1393" s="337"/>
      <c r="D1393" s="340" t="s">
        <v>49</v>
      </c>
      <c r="E1393" s="295" t="s">
        <v>1441</v>
      </c>
    </row>
    <row r="1394" spans="1:5" x14ac:dyDescent="0.25">
      <c r="A1394" s="335"/>
      <c r="B1394" s="338"/>
      <c r="C1394" s="339"/>
      <c r="D1394" s="341"/>
      <c r="E1394" s="296" t="s">
        <v>1442</v>
      </c>
    </row>
    <row r="1395" spans="1:5" x14ac:dyDescent="0.25">
      <c r="A1395" s="326" t="s">
        <v>1703</v>
      </c>
      <c r="B1395" s="328" t="s">
        <v>2120</v>
      </c>
      <c r="C1395" s="329"/>
      <c r="D1395" s="332" t="s">
        <v>49</v>
      </c>
      <c r="E1395" s="297" t="s">
        <v>1441</v>
      </c>
    </row>
    <row r="1396" spans="1:5" x14ac:dyDescent="0.25">
      <c r="A1396" s="327"/>
      <c r="B1396" s="330"/>
      <c r="C1396" s="331"/>
      <c r="D1396" s="333"/>
      <c r="E1396" s="298" t="s">
        <v>1442</v>
      </c>
    </row>
    <row r="1397" spans="1:5" x14ac:dyDescent="0.25">
      <c r="A1397" s="334" t="s">
        <v>2123</v>
      </c>
      <c r="B1397" s="336" t="s">
        <v>2120</v>
      </c>
      <c r="C1397" s="337"/>
      <c r="D1397" s="340" t="s">
        <v>49</v>
      </c>
      <c r="E1397" s="295" t="s">
        <v>1441</v>
      </c>
    </row>
    <row r="1398" spans="1:5" x14ac:dyDescent="0.25">
      <c r="A1398" s="335"/>
      <c r="B1398" s="338"/>
      <c r="C1398" s="339"/>
      <c r="D1398" s="341"/>
      <c r="E1398" s="296" t="s">
        <v>1442</v>
      </c>
    </row>
    <row r="1399" spans="1:5" x14ac:dyDescent="0.25">
      <c r="A1399" s="326" t="s">
        <v>2124</v>
      </c>
      <c r="B1399" s="328" t="s">
        <v>2120</v>
      </c>
      <c r="C1399" s="329"/>
      <c r="D1399" s="332" t="s">
        <v>49</v>
      </c>
      <c r="E1399" s="297" t="s">
        <v>1441</v>
      </c>
    </row>
    <row r="1400" spans="1:5" x14ac:dyDescent="0.25">
      <c r="A1400" s="327"/>
      <c r="B1400" s="330"/>
      <c r="C1400" s="331"/>
      <c r="D1400" s="333"/>
      <c r="E1400" s="298" t="s">
        <v>1442</v>
      </c>
    </row>
    <row r="1401" spans="1:5" x14ac:dyDescent="0.25">
      <c r="A1401" s="334" t="s">
        <v>2125</v>
      </c>
      <c r="B1401" s="336" t="s">
        <v>2120</v>
      </c>
      <c r="C1401" s="337"/>
      <c r="D1401" s="340" t="s">
        <v>49</v>
      </c>
      <c r="E1401" s="295" t="s">
        <v>1441</v>
      </c>
    </row>
    <row r="1402" spans="1:5" x14ac:dyDescent="0.25">
      <c r="A1402" s="335"/>
      <c r="B1402" s="338"/>
      <c r="C1402" s="339"/>
      <c r="D1402" s="341"/>
      <c r="E1402" s="296" t="s">
        <v>1442</v>
      </c>
    </row>
    <row r="1403" spans="1:5" x14ac:dyDescent="0.25">
      <c r="A1403" s="326" t="s">
        <v>2126</v>
      </c>
      <c r="B1403" s="328" t="s">
        <v>2120</v>
      </c>
      <c r="C1403" s="329"/>
      <c r="D1403" s="332" t="s">
        <v>49</v>
      </c>
      <c r="E1403" s="297" t="s">
        <v>1441</v>
      </c>
    </row>
    <row r="1404" spans="1:5" x14ac:dyDescent="0.25">
      <c r="A1404" s="327"/>
      <c r="B1404" s="330"/>
      <c r="C1404" s="331"/>
      <c r="D1404" s="333"/>
      <c r="E1404" s="298" t="s">
        <v>1442</v>
      </c>
    </row>
    <row r="1405" spans="1:5" x14ac:dyDescent="0.25">
      <c r="A1405" s="334" t="s">
        <v>2127</v>
      </c>
      <c r="B1405" s="336" t="s">
        <v>2120</v>
      </c>
      <c r="C1405" s="337"/>
      <c r="D1405" s="340" t="s">
        <v>49</v>
      </c>
      <c r="E1405" s="295" t="s">
        <v>1441</v>
      </c>
    </row>
    <row r="1406" spans="1:5" x14ac:dyDescent="0.25">
      <c r="A1406" s="335"/>
      <c r="B1406" s="338"/>
      <c r="C1406" s="339"/>
      <c r="D1406" s="341"/>
      <c r="E1406" s="296" t="s">
        <v>1442</v>
      </c>
    </row>
    <row r="1407" spans="1:5" x14ac:dyDescent="0.25">
      <c r="A1407" s="326" t="s">
        <v>2128</v>
      </c>
      <c r="B1407" s="328" t="s">
        <v>2120</v>
      </c>
      <c r="C1407" s="329"/>
      <c r="D1407" s="332" t="s">
        <v>49</v>
      </c>
      <c r="E1407" s="297" t="s">
        <v>1441</v>
      </c>
    </row>
    <row r="1408" spans="1:5" x14ac:dyDescent="0.25">
      <c r="A1408" s="327"/>
      <c r="B1408" s="330"/>
      <c r="C1408" s="331"/>
      <c r="D1408" s="333"/>
      <c r="E1408" s="298" t="s">
        <v>1442</v>
      </c>
    </row>
    <row r="1409" spans="1:5" x14ac:dyDescent="0.25">
      <c r="A1409" s="334" t="s">
        <v>2129</v>
      </c>
      <c r="B1409" s="336" t="s">
        <v>2120</v>
      </c>
      <c r="C1409" s="337"/>
      <c r="D1409" s="340" t="s">
        <v>49</v>
      </c>
      <c r="E1409" s="295" t="s">
        <v>1441</v>
      </c>
    </row>
    <row r="1410" spans="1:5" x14ac:dyDescent="0.25">
      <c r="A1410" s="335"/>
      <c r="B1410" s="338"/>
      <c r="C1410" s="339"/>
      <c r="D1410" s="341"/>
      <c r="E1410" s="296" t="s">
        <v>1442</v>
      </c>
    </row>
    <row r="1411" spans="1:5" x14ac:dyDescent="0.25">
      <c r="A1411" s="326" t="s">
        <v>2130</v>
      </c>
      <c r="B1411" s="328" t="s">
        <v>2120</v>
      </c>
      <c r="C1411" s="329"/>
      <c r="D1411" s="332" t="s">
        <v>49</v>
      </c>
      <c r="E1411" s="297" t="s">
        <v>1441</v>
      </c>
    </row>
    <row r="1412" spans="1:5" x14ac:dyDescent="0.25">
      <c r="A1412" s="327"/>
      <c r="B1412" s="330"/>
      <c r="C1412" s="331"/>
      <c r="D1412" s="333"/>
      <c r="E1412" s="298" t="s">
        <v>1442</v>
      </c>
    </row>
    <row r="1413" spans="1:5" x14ac:dyDescent="0.25">
      <c r="A1413" s="334" t="s">
        <v>2131</v>
      </c>
      <c r="B1413" s="336" t="s">
        <v>2120</v>
      </c>
      <c r="C1413" s="337"/>
      <c r="D1413" s="340" t="s">
        <v>49</v>
      </c>
      <c r="E1413" s="295" t="s">
        <v>1441</v>
      </c>
    </row>
    <row r="1414" spans="1:5" x14ac:dyDescent="0.25">
      <c r="A1414" s="335"/>
      <c r="B1414" s="338"/>
      <c r="C1414" s="339"/>
      <c r="D1414" s="341"/>
      <c r="E1414" s="296" t="s">
        <v>1442</v>
      </c>
    </row>
    <row r="1415" spans="1:5" x14ac:dyDescent="0.25">
      <c r="A1415" s="326" t="s">
        <v>2132</v>
      </c>
      <c r="B1415" s="328" t="s">
        <v>2120</v>
      </c>
      <c r="C1415" s="329"/>
      <c r="D1415" s="332" t="s">
        <v>49</v>
      </c>
      <c r="E1415" s="297" t="s">
        <v>1441</v>
      </c>
    </row>
    <row r="1416" spans="1:5" x14ac:dyDescent="0.25">
      <c r="A1416" s="327"/>
      <c r="B1416" s="330"/>
      <c r="C1416" s="331"/>
      <c r="D1416" s="333"/>
      <c r="E1416" s="298" t="s">
        <v>1442</v>
      </c>
    </row>
    <row r="1417" spans="1:5" x14ac:dyDescent="0.25">
      <c r="A1417" s="334" t="s">
        <v>2133</v>
      </c>
      <c r="B1417" s="336" t="s">
        <v>2120</v>
      </c>
      <c r="C1417" s="337"/>
      <c r="D1417" s="340" t="s">
        <v>49</v>
      </c>
      <c r="E1417" s="295" t="s">
        <v>1441</v>
      </c>
    </row>
    <row r="1418" spans="1:5" x14ac:dyDescent="0.25">
      <c r="A1418" s="335"/>
      <c r="B1418" s="338"/>
      <c r="C1418" s="339"/>
      <c r="D1418" s="341"/>
      <c r="E1418" s="296" t="s">
        <v>1442</v>
      </c>
    </row>
    <row r="1419" spans="1:5" x14ac:dyDescent="0.25">
      <c r="A1419" s="326" t="s">
        <v>2134</v>
      </c>
      <c r="B1419" s="328" t="s">
        <v>2120</v>
      </c>
      <c r="C1419" s="329"/>
      <c r="D1419" s="332" t="s">
        <v>49</v>
      </c>
      <c r="E1419" s="297" t="s">
        <v>1441</v>
      </c>
    </row>
    <row r="1420" spans="1:5" x14ac:dyDescent="0.25">
      <c r="A1420" s="327"/>
      <c r="B1420" s="330"/>
      <c r="C1420" s="331"/>
      <c r="D1420" s="333"/>
      <c r="E1420" s="298" t="s">
        <v>1442</v>
      </c>
    </row>
    <row r="1421" spans="1:5" x14ac:dyDescent="0.25">
      <c r="A1421" s="334" t="s">
        <v>2135</v>
      </c>
      <c r="B1421" s="336" t="s">
        <v>2120</v>
      </c>
      <c r="C1421" s="337"/>
      <c r="D1421" s="340" t="s">
        <v>49</v>
      </c>
      <c r="E1421" s="295" t="s">
        <v>1441</v>
      </c>
    </row>
    <row r="1422" spans="1:5" x14ac:dyDescent="0.25">
      <c r="A1422" s="335"/>
      <c r="B1422" s="338"/>
      <c r="C1422" s="339"/>
      <c r="D1422" s="341"/>
      <c r="E1422" s="296" t="s">
        <v>1442</v>
      </c>
    </row>
    <row r="1423" spans="1:5" x14ac:dyDescent="0.25">
      <c r="A1423" s="326" t="s">
        <v>2136</v>
      </c>
      <c r="B1423" s="328" t="s">
        <v>2120</v>
      </c>
      <c r="C1423" s="329"/>
      <c r="D1423" s="332" t="s">
        <v>49</v>
      </c>
      <c r="E1423" s="297" t="s">
        <v>1441</v>
      </c>
    </row>
    <row r="1424" spans="1:5" x14ac:dyDescent="0.25">
      <c r="A1424" s="327"/>
      <c r="B1424" s="330"/>
      <c r="C1424" s="331"/>
      <c r="D1424" s="333"/>
      <c r="E1424" s="298" t="s">
        <v>1442</v>
      </c>
    </row>
    <row r="1425" spans="1:5" x14ac:dyDescent="0.25">
      <c r="A1425" s="334" t="s">
        <v>2137</v>
      </c>
      <c r="B1425" s="336" t="s">
        <v>2120</v>
      </c>
      <c r="C1425" s="337"/>
      <c r="D1425" s="340" t="s">
        <v>49</v>
      </c>
      <c r="E1425" s="295" t="s">
        <v>1441</v>
      </c>
    </row>
    <row r="1426" spans="1:5" x14ac:dyDescent="0.25">
      <c r="A1426" s="335"/>
      <c r="B1426" s="338"/>
      <c r="C1426" s="339"/>
      <c r="D1426" s="341"/>
      <c r="E1426" s="296" t="s">
        <v>1442</v>
      </c>
    </row>
    <row r="1427" spans="1:5" x14ac:dyDescent="0.25">
      <c r="A1427" s="326" t="s">
        <v>2138</v>
      </c>
      <c r="B1427" s="328" t="s">
        <v>2139</v>
      </c>
      <c r="C1427" s="329"/>
      <c r="D1427" s="332" t="s">
        <v>49</v>
      </c>
      <c r="E1427" s="297" t="s">
        <v>1441</v>
      </c>
    </row>
    <row r="1428" spans="1:5" x14ac:dyDescent="0.25">
      <c r="A1428" s="327"/>
      <c r="B1428" s="330"/>
      <c r="C1428" s="331"/>
      <c r="D1428" s="333"/>
      <c r="E1428" s="298" t="s">
        <v>1442</v>
      </c>
    </row>
    <row r="1429" spans="1:5" x14ac:dyDescent="0.25">
      <c r="A1429" s="334" t="s">
        <v>2140</v>
      </c>
      <c r="B1429" s="336" t="s">
        <v>2139</v>
      </c>
      <c r="C1429" s="337"/>
      <c r="D1429" s="340" t="s">
        <v>49</v>
      </c>
      <c r="E1429" s="295" t="s">
        <v>1441</v>
      </c>
    </row>
    <row r="1430" spans="1:5" x14ac:dyDescent="0.25">
      <c r="A1430" s="335"/>
      <c r="B1430" s="338"/>
      <c r="C1430" s="339"/>
      <c r="D1430" s="341"/>
      <c r="E1430" s="296" t="s">
        <v>1442</v>
      </c>
    </row>
    <row r="1431" spans="1:5" x14ac:dyDescent="0.25">
      <c r="A1431" s="326" t="s">
        <v>2141</v>
      </c>
      <c r="B1431" s="328" t="s">
        <v>2139</v>
      </c>
      <c r="C1431" s="329"/>
      <c r="D1431" s="332" t="s">
        <v>49</v>
      </c>
      <c r="E1431" s="297" t="s">
        <v>1441</v>
      </c>
    </row>
    <row r="1432" spans="1:5" x14ac:dyDescent="0.25">
      <c r="A1432" s="327"/>
      <c r="B1432" s="330"/>
      <c r="C1432" s="331"/>
      <c r="D1432" s="333"/>
      <c r="E1432" s="298" t="s">
        <v>1442</v>
      </c>
    </row>
    <row r="1433" spans="1:5" x14ac:dyDescent="0.25">
      <c r="A1433" s="334" t="s">
        <v>2142</v>
      </c>
      <c r="B1433" s="336" t="s">
        <v>2139</v>
      </c>
      <c r="C1433" s="337"/>
      <c r="D1433" s="340" t="s">
        <v>49</v>
      </c>
      <c r="E1433" s="295" t="s">
        <v>1441</v>
      </c>
    </row>
    <row r="1434" spans="1:5" x14ac:dyDescent="0.25">
      <c r="A1434" s="335"/>
      <c r="B1434" s="338"/>
      <c r="C1434" s="339"/>
      <c r="D1434" s="341"/>
      <c r="E1434" s="296" t="s">
        <v>1442</v>
      </c>
    </row>
    <row r="1435" spans="1:5" x14ac:dyDescent="0.25">
      <c r="A1435" s="326" t="s">
        <v>2143</v>
      </c>
      <c r="B1435" s="328" t="s">
        <v>2139</v>
      </c>
      <c r="C1435" s="329"/>
      <c r="D1435" s="332" t="s">
        <v>49</v>
      </c>
      <c r="E1435" s="297" t="s">
        <v>1441</v>
      </c>
    </row>
    <row r="1436" spans="1:5" x14ac:dyDescent="0.25">
      <c r="A1436" s="327"/>
      <c r="B1436" s="330"/>
      <c r="C1436" s="331"/>
      <c r="D1436" s="333"/>
      <c r="E1436" s="298" t="s">
        <v>1442</v>
      </c>
    </row>
    <row r="1437" spans="1:5" x14ac:dyDescent="0.25">
      <c r="A1437" s="334" t="s">
        <v>2144</v>
      </c>
      <c r="B1437" s="336" t="s">
        <v>2139</v>
      </c>
      <c r="C1437" s="337"/>
      <c r="D1437" s="340" t="s">
        <v>49</v>
      </c>
      <c r="E1437" s="295" t="s">
        <v>1441</v>
      </c>
    </row>
    <row r="1438" spans="1:5" x14ac:dyDescent="0.25">
      <c r="A1438" s="335"/>
      <c r="B1438" s="338"/>
      <c r="C1438" s="339"/>
      <c r="D1438" s="341"/>
      <c r="E1438" s="296" t="s">
        <v>1442</v>
      </c>
    </row>
    <row r="1439" spans="1:5" x14ac:dyDescent="0.25">
      <c r="A1439" s="326" t="s">
        <v>1958</v>
      </c>
      <c r="B1439" s="328" t="s">
        <v>2139</v>
      </c>
      <c r="C1439" s="329"/>
      <c r="D1439" s="332" t="s">
        <v>49</v>
      </c>
      <c r="E1439" s="297" t="s">
        <v>1441</v>
      </c>
    </row>
    <row r="1440" spans="1:5" x14ac:dyDescent="0.25">
      <c r="A1440" s="327"/>
      <c r="B1440" s="330"/>
      <c r="C1440" s="331"/>
      <c r="D1440" s="333"/>
      <c r="E1440" s="298" t="s">
        <v>1442</v>
      </c>
    </row>
    <row r="1441" spans="1:5" x14ac:dyDescent="0.25">
      <c r="A1441" s="334" t="s">
        <v>2145</v>
      </c>
      <c r="B1441" s="336" t="s">
        <v>2139</v>
      </c>
      <c r="C1441" s="337"/>
      <c r="D1441" s="340" t="s">
        <v>49</v>
      </c>
      <c r="E1441" s="295" t="s">
        <v>1441</v>
      </c>
    </row>
    <row r="1442" spans="1:5" x14ac:dyDescent="0.25">
      <c r="A1442" s="335"/>
      <c r="B1442" s="338"/>
      <c r="C1442" s="339"/>
      <c r="D1442" s="341"/>
      <c r="E1442" s="296" t="s">
        <v>1442</v>
      </c>
    </row>
    <row r="1443" spans="1:5" x14ac:dyDescent="0.25">
      <c r="A1443" s="326" t="s">
        <v>2146</v>
      </c>
      <c r="B1443" s="328" t="s">
        <v>2139</v>
      </c>
      <c r="C1443" s="329"/>
      <c r="D1443" s="332" t="s">
        <v>49</v>
      </c>
      <c r="E1443" s="297" t="s">
        <v>1441</v>
      </c>
    </row>
    <row r="1444" spans="1:5" x14ac:dyDescent="0.25">
      <c r="A1444" s="327"/>
      <c r="B1444" s="330"/>
      <c r="C1444" s="331"/>
      <c r="D1444" s="333"/>
      <c r="E1444" s="298" t="s">
        <v>1442</v>
      </c>
    </row>
    <row r="1445" spans="1:5" x14ac:dyDescent="0.25">
      <c r="A1445" s="334" t="s">
        <v>2147</v>
      </c>
      <c r="B1445" s="336" t="s">
        <v>2139</v>
      </c>
      <c r="C1445" s="337"/>
      <c r="D1445" s="340" t="s">
        <v>49</v>
      </c>
      <c r="E1445" s="295" t="s">
        <v>1441</v>
      </c>
    </row>
    <row r="1446" spans="1:5" x14ac:dyDescent="0.25">
      <c r="A1446" s="335"/>
      <c r="B1446" s="338"/>
      <c r="C1446" s="339"/>
      <c r="D1446" s="341"/>
      <c r="E1446" s="296" t="s">
        <v>1442</v>
      </c>
    </row>
    <row r="1447" spans="1:5" x14ac:dyDescent="0.25">
      <c r="A1447" s="326" t="s">
        <v>2148</v>
      </c>
      <c r="B1447" s="328" t="s">
        <v>2139</v>
      </c>
      <c r="C1447" s="329"/>
      <c r="D1447" s="332" t="s">
        <v>49</v>
      </c>
      <c r="E1447" s="297" t="s">
        <v>1441</v>
      </c>
    </row>
    <row r="1448" spans="1:5" x14ac:dyDescent="0.25">
      <c r="A1448" s="327"/>
      <c r="B1448" s="330"/>
      <c r="C1448" s="331"/>
      <c r="D1448" s="333"/>
      <c r="E1448" s="298" t="s">
        <v>1442</v>
      </c>
    </row>
    <row r="1449" spans="1:5" x14ac:dyDescent="0.25">
      <c r="A1449" s="334" t="s">
        <v>2149</v>
      </c>
      <c r="B1449" s="336" t="s">
        <v>2150</v>
      </c>
      <c r="C1449" s="337"/>
      <c r="D1449" s="340" t="s">
        <v>49</v>
      </c>
      <c r="E1449" s="295" t="s">
        <v>1441</v>
      </c>
    </row>
    <row r="1450" spans="1:5" x14ac:dyDescent="0.25">
      <c r="A1450" s="335"/>
      <c r="B1450" s="338"/>
      <c r="C1450" s="339"/>
      <c r="D1450" s="341"/>
      <c r="E1450" s="296" t="s">
        <v>1442</v>
      </c>
    </row>
    <row r="1451" spans="1:5" x14ac:dyDescent="0.25">
      <c r="A1451" s="326" t="s">
        <v>2151</v>
      </c>
      <c r="B1451" s="328" t="s">
        <v>2150</v>
      </c>
      <c r="C1451" s="329"/>
      <c r="D1451" s="332" t="s">
        <v>49</v>
      </c>
      <c r="E1451" s="297" t="s">
        <v>1441</v>
      </c>
    </row>
    <row r="1452" spans="1:5" x14ac:dyDescent="0.25">
      <c r="A1452" s="327"/>
      <c r="B1452" s="330"/>
      <c r="C1452" s="331"/>
      <c r="D1452" s="333"/>
      <c r="E1452" s="298" t="s">
        <v>1442</v>
      </c>
    </row>
    <row r="1453" spans="1:5" x14ac:dyDescent="0.25">
      <c r="A1453" s="334" t="s">
        <v>2152</v>
      </c>
      <c r="B1453" s="336" t="s">
        <v>2150</v>
      </c>
      <c r="C1453" s="337"/>
      <c r="D1453" s="340" t="s">
        <v>49</v>
      </c>
      <c r="E1453" s="295" t="s">
        <v>1441</v>
      </c>
    </row>
    <row r="1454" spans="1:5" x14ac:dyDescent="0.25">
      <c r="A1454" s="335"/>
      <c r="B1454" s="338"/>
      <c r="C1454" s="339"/>
      <c r="D1454" s="341"/>
      <c r="E1454" s="296" t="s">
        <v>1442</v>
      </c>
    </row>
    <row r="1455" spans="1:5" x14ac:dyDescent="0.25">
      <c r="A1455" s="326" t="s">
        <v>2153</v>
      </c>
      <c r="B1455" s="328" t="s">
        <v>2150</v>
      </c>
      <c r="C1455" s="329"/>
      <c r="D1455" s="332" t="s">
        <v>49</v>
      </c>
      <c r="E1455" s="297" t="s">
        <v>1441</v>
      </c>
    </row>
    <row r="1456" spans="1:5" x14ac:dyDescent="0.25">
      <c r="A1456" s="327"/>
      <c r="B1456" s="330"/>
      <c r="C1456" s="331"/>
      <c r="D1456" s="333"/>
      <c r="E1456" s="298" t="s">
        <v>1442</v>
      </c>
    </row>
    <row r="1457" spans="1:5" x14ac:dyDescent="0.25">
      <c r="A1457" s="334" t="s">
        <v>1928</v>
      </c>
      <c r="B1457" s="336" t="s">
        <v>2150</v>
      </c>
      <c r="C1457" s="337"/>
      <c r="D1457" s="340" t="s">
        <v>49</v>
      </c>
      <c r="E1457" s="295" t="s">
        <v>1441</v>
      </c>
    </row>
    <row r="1458" spans="1:5" x14ac:dyDescent="0.25">
      <c r="A1458" s="335"/>
      <c r="B1458" s="338"/>
      <c r="C1458" s="339"/>
      <c r="D1458" s="341"/>
      <c r="E1458" s="296" t="s">
        <v>1442</v>
      </c>
    </row>
    <row r="1459" spans="1:5" x14ac:dyDescent="0.25">
      <c r="A1459" s="326" t="s">
        <v>2154</v>
      </c>
      <c r="B1459" s="328" t="s">
        <v>2150</v>
      </c>
      <c r="C1459" s="329"/>
      <c r="D1459" s="332" t="s">
        <v>49</v>
      </c>
      <c r="E1459" s="297" t="s">
        <v>1441</v>
      </c>
    </row>
    <row r="1460" spans="1:5" x14ac:dyDescent="0.25">
      <c r="A1460" s="327"/>
      <c r="B1460" s="330"/>
      <c r="C1460" s="331"/>
      <c r="D1460" s="333"/>
      <c r="E1460" s="298" t="s">
        <v>1442</v>
      </c>
    </row>
    <row r="1461" spans="1:5" x14ac:dyDescent="0.25">
      <c r="A1461" s="334" t="s">
        <v>2155</v>
      </c>
      <c r="B1461" s="336" t="s">
        <v>2150</v>
      </c>
      <c r="C1461" s="337"/>
      <c r="D1461" s="340" t="s">
        <v>49</v>
      </c>
      <c r="E1461" s="295" t="s">
        <v>1441</v>
      </c>
    </row>
    <row r="1462" spans="1:5" x14ac:dyDescent="0.25">
      <c r="A1462" s="335"/>
      <c r="B1462" s="338"/>
      <c r="C1462" s="339"/>
      <c r="D1462" s="341"/>
      <c r="E1462" s="296" t="s">
        <v>1442</v>
      </c>
    </row>
    <row r="1463" spans="1:5" x14ac:dyDescent="0.25">
      <c r="A1463" s="326" t="s">
        <v>2156</v>
      </c>
      <c r="B1463" s="328" t="s">
        <v>2150</v>
      </c>
      <c r="C1463" s="329"/>
      <c r="D1463" s="332" t="s">
        <v>49</v>
      </c>
      <c r="E1463" s="297" t="s">
        <v>1441</v>
      </c>
    </row>
    <row r="1464" spans="1:5" x14ac:dyDescent="0.25">
      <c r="A1464" s="327"/>
      <c r="B1464" s="330"/>
      <c r="C1464" s="331"/>
      <c r="D1464" s="333"/>
      <c r="E1464" s="298" t="s">
        <v>1442</v>
      </c>
    </row>
    <row r="1465" spans="1:5" x14ac:dyDescent="0.25">
      <c r="A1465" s="334" t="s">
        <v>2157</v>
      </c>
      <c r="B1465" s="336" t="s">
        <v>2150</v>
      </c>
      <c r="C1465" s="337"/>
      <c r="D1465" s="340" t="s">
        <v>49</v>
      </c>
      <c r="E1465" s="295" t="s">
        <v>1441</v>
      </c>
    </row>
    <row r="1466" spans="1:5" x14ac:dyDescent="0.25">
      <c r="A1466" s="335"/>
      <c r="B1466" s="338"/>
      <c r="C1466" s="339"/>
      <c r="D1466" s="341"/>
      <c r="E1466" s="296" t="s">
        <v>1442</v>
      </c>
    </row>
    <row r="1467" spans="1:5" x14ac:dyDescent="0.25">
      <c r="A1467" s="326" t="s">
        <v>2158</v>
      </c>
      <c r="B1467" s="328" t="s">
        <v>2150</v>
      </c>
      <c r="C1467" s="329"/>
      <c r="D1467" s="332" t="s">
        <v>49</v>
      </c>
      <c r="E1467" s="297" t="s">
        <v>1441</v>
      </c>
    </row>
    <row r="1468" spans="1:5" x14ac:dyDescent="0.25">
      <c r="A1468" s="327"/>
      <c r="B1468" s="330"/>
      <c r="C1468" s="331"/>
      <c r="D1468" s="333"/>
      <c r="E1468" s="298" t="s">
        <v>1442</v>
      </c>
    </row>
    <row r="1469" spans="1:5" x14ac:dyDescent="0.25">
      <c r="A1469" s="334" t="s">
        <v>2159</v>
      </c>
      <c r="B1469" s="336" t="s">
        <v>2150</v>
      </c>
      <c r="C1469" s="337"/>
      <c r="D1469" s="340" t="s">
        <v>49</v>
      </c>
      <c r="E1469" s="295" t="s">
        <v>1441</v>
      </c>
    </row>
    <row r="1470" spans="1:5" x14ac:dyDescent="0.25">
      <c r="A1470" s="335"/>
      <c r="B1470" s="338"/>
      <c r="C1470" s="339"/>
      <c r="D1470" s="341"/>
      <c r="E1470" s="296" t="s">
        <v>1442</v>
      </c>
    </row>
    <row r="1471" spans="1:5" x14ac:dyDescent="0.25">
      <c r="A1471" s="326" t="s">
        <v>2160</v>
      </c>
      <c r="B1471" s="328" t="s">
        <v>2150</v>
      </c>
      <c r="C1471" s="329"/>
      <c r="D1471" s="332" t="s">
        <v>49</v>
      </c>
      <c r="E1471" s="297" t="s">
        <v>1441</v>
      </c>
    </row>
    <row r="1472" spans="1:5" x14ac:dyDescent="0.25">
      <c r="A1472" s="327"/>
      <c r="B1472" s="330"/>
      <c r="C1472" s="331"/>
      <c r="D1472" s="333"/>
      <c r="E1472" s="298" t="s">
        <v>1442</v>
      </c>
    </row>
    <row r="1473" spans="1:5" x14ac:dyDescent="0.25">
      <c r="A1473" s="334" t="s">
        <v>2161</v>
      </c>
      <c r="B1473" s="336" t="s">
        <v>2150</v>
      </c>
      <c r="C1473" s="337"/>
      <c r="D1473" s="340" t="s">
        <v>49</v>
      </c>
      <c r="E1473" s="295" t="s">
        <v>1441</v>
      </c>
    </row>
    <row r="1474" spans="1:5" x14ac:dyDescent="0.25">
      <c r="A1474" s="335"/>
      <c r="B1474" s="338"/>
      <c r="C1474" s="339"/>
      <c r="D1474" s="341"/>
      <c r="E1474" s="296" t="s">
        <v>1442</v>
      </c>
    </row>
    <row r="1475" spans="1:5" x14ac:dyDescent="0.25">
      <c r="A1475" s="326" t="s">
        <v>2162</v>
      </c>
      <c r="B1475" s="328" t="s">
        <v>2150</v>
      </c>
      <c r="C1475" s="329"/>
      <c r="D1475" s="332" t="s">
        <v>49</v>
      </c>
      <c r="E1475" s="297" t="s">
        <v>1441</v>
      </c>
    </row>
    <row r="1476" spans="1:5" x14ac:dyDescent="0.25">
      <c r="A1476" s="327"/>
      <c r="B1476" s="330"/>
      <c r="C1476" s="331"/>
      <c r="D1476" s="333"/>
      <c r="E1476" s="298" t="s">
        <v>1442</v>
      </c>
    </row>
    <row r="1477" spans="1:5" x14ac:dyDescent="0.25">
      <c r="A1477" s="334" t="s">
        <v>2163</v>
      </c>
      <c r="B1477" s="336" t="s">
        <v>2164</v>
      </c>
      <c r="C1477" s="337"/>
      <c r="D1477" s="340" t="s">
        <v>49</v>
      </c>
      <c r="E1477" s="295" t="s">
        <v>1441</v>
      </c>
    </row>
    <row r="1478" spans="1:5" x14ac:dyDescent="0.25">
      <c r="A1478" s="335"/>
      <c r="B1478" s="338"/>
      <c r="C1478" s="339"/>
      <c r="D1478" s="341"/>
      <c r="E1478" s="296" t="s">
        <v>1442</v>
      </c>
    </row>
    <row r="1479" spans="1:5" x14ac:dyDescent="0.25">
      <c r="A1479" s="326" t="s">
        <v>2165</v>
      </c>
      <c r="B1479" s="328" t="s">
        <v>2164</v>
      </c>
      <c r="C1479" s="329"/>
      <c r="D1479" s="332" t="s">
        <v>49</v>
      </c>
      <c r="E1479" s="297" t="s">
        <v>1441</v>
      </c>
    </row>
    <row r="1480" spans="1:5" x14ac:dyDescent="0.25">
      <c r="A1480" s="327"/>
      <c r="B1480" s="330"/>
      <c r="C1480" s="331"/>
      <c r="D1480" s="333"/>
      <c r="E1480" s="298" t="s">
        <v>1442</v>
      </c>
    </row>
    <row r="1481" spans="1:5" x14ac:dyDescent="0.25">
      <c r="A1481" s="334" t="s">
        <v>2166</v>
      </c>
      <c r="B1481" s="336" t="s">
        <v>2164</v>
      </c>
      <c r="C1481" s="337"/>
      <c r="D1481" s="340" t="s">
        <v>49</v>
      </c>
      <c r="E1481" s="295" t="s">
        <v>1441</v>
      </c>
    </row>
    <row r="1482" spans="1:5" x14ac:dyDescent="0.25">
      <c r="A1482" s="335"/>
      <c r="B1482" s="338"/>
      <c r="C1482" s="339"/>
      <c r="D1482" s="341"/>
      <c r="E1482" s="296" t="s">
        <v>1442</v>
      </c>
    </row>
    <row r="1483" spans="1:5" x14ac:dyDescent="0.25">
      <c r="A1483" s="326" t="s">
        <v>2167</v>
      </c>
      <c r="B1483" s="328" t="s">
        <v>2164</v>
      </c>
      <c r="C1483" s="329"/>
      <c r="D1483" s="332" t="s">
        <v>49</v>
      </c>
      <c r="E1483" s="297" t="s">
        <v>1441</v>
      </c>
    </row>
    <row r="1484" spans="1:5" x14ac:dyDescent="0.25">
      <c r="A1484" s="327"/>
      <c r="B1484" s="330"/>
      <c r="C1484" s="331"/>
      <c r="D1484" s="333"/>
      <c r="E1484" s="298" t="s">
        <v>1442</v>
      </c>
    </row>
    <row r="1485" spans="1:5" x14ac:dyDescent="0.25">
      <c r="A1485" s="334" t="s">
        <v>2140</v>
      </c>
      <c r="B1485" s="336" t="s">
        <v>2164</v>
      </c>
      <c r="C1485" s="337"/>
      <c r="D1485" s="340" t="s">
        <v>49</v>
      </c>
      <c r="E1485" s="295" t="s">
        <v>1441</v>
      </c>
    </row>
    <row r="1486" spans="1:5" x14ac:dyDescent="0.25">
      <c r="A1486" s="335"/>
      <c r="B1486" s="338"/>
      <c r="C1486" s="339"/>
      <c r="D1486" s="341"/>
      <c r="E1486" s="296" t="s">
        <v>1442</v>
      </c>
    </row>
    <row r="1487" spans="1:5" x14ac:dyDescent="0.25">
      <c r="A1487" s="326" t="s">
        <v>2168</v>
      </c>
      <c r="B1487" s="328" t="s">
        <v>2164</v>
      </c>
      <c r="C1487" s="329"/>
      <c r="D1487" s="332" t="s">
        <v>49</v>
      </c>
      <c r="E1487" s="297" t="s">
        <v>1441</v>
      </c>
    </row>
    <row r="1488" spans="1:5" x14ac:dyDescent="0.25">
      <c r="A1488" s="327"/>
      <c r="B1488" s="330"/>
      <c r="C1488" s="331"/>
      <c r="D1488" s="333"/>
      <c r="E1488" s="298" t="s">
        <v>1442</v>
      </c>
    </row>
    <row r="1489" spans="1:5" x14ac:dyDescent="0.25">
      <c r="A1489" s="334" t="s">
        <v>2123</v>
      </c>
      <c r="B1489" s="336" t="s">
        <v>2164</v>
      </c>
      <c r="C1489" s="337"/>
      <c r="D1489" s="340" t="s">
        <v>49</v>
      </c>
      <c r="E1489" s="295" t="s">
        <v>1441</v>
      </c>
    </row>
    <row r="1490" spans="1:5" x14ac:dyDescent="0.25">
      <c r="A1490" s="335"/>
      <c r="B1490" s="338"/>
      <c r="C1490" s="339"/>
      <c r="D1490" s="341"/>
      <c r="E1490" s="296" t="s">
        <v>1442</v>
      </c>
    </row>
    <row r="1491" spans="1:5" x14ac:dyDescent="0.25">
      <c r="A1491" s="326" t="s">
        <v>2169</v>
      </c>
      <c r="B1491" s="328" t="s">
        <v>2164</v>
      </c>
      <c r="C1491" s="329"/>
      <c r="D1491" s="332" t="s">
        <v>49</v>
      </c>
      <c r="E1491" s="297" t="s">
        <v>1441</v>
      </c>
    </row>
    <row r="1492" spans="1:5" x14ac:dyDescent="0.25">
      <c r="A1492" s="327"/>
      <c r="B1492" s="330"/>
      <c r="C1492" s="331"/>
      <c r="D1492" s="333"/>
      <c r="E1492" s="298" t="s">
        <v>1442</v>
      </c>
    </row>
    <row r="1493" spans="1:5" x14ac:dyDescent="0.25">
      <c r="A1493" s="334" t="s">
        <v>2170</v>
      </c>
      <c r="B1493" s="336" t="s">
        <v>2164</v>
      </c>
      <c r="C1493" s="337"/>
      <c r="D1493" s="340" t="s">
        <v>49</v>
      </c>
      <c r="E1493" s="295" t="s">
        <v>1441</v>
      </c>
    </row>
    <row r="1494" spans="1:5" x14ac:dyDescent="0.25">
      <c r="A1494" s="335"/>
      <c r="B1494" s="338"/>
      <c r="C1494" s="339"/>
      <c r="D1494" s="341"/>
      <c r="E1494" s="296" t="s">
        <v>1442</v>
      </c>
    </row>
    <row r="1495" spans="1:5" x14ac:dyDescent="0.25">
      <c r="A1495" s="326" t="s">
        <v>2171</v>
      </c>
      <c r="B1495" s="328" t="s">
        <v>2164</v>
      </c>
      <c r="C1495" s="329"/>
      <c r="D1495" s="332" t="s">
        <v>49</v>
      </c>
      <c r="E1495" s="297" t="s">
        <v>1441</v>
      </c>
    </row>
    <row r="1496" spans="1:5" x14ac:dyDescent="0.25">
      <c r="A1496" s="327"/>
      <c r="B1496" s="330"/>
      <c r="C1496" s="331"/>
      <c r="D1496" s="333"/>
      <c r="E1496" s="298" t="s">
        <v>1442</v>
      </c>
    </row>
    <row r="1497" spans="1:5" x14ac:dyDescent="0.25">
      <c r="A1497" s="334" t="s">
        <v>2172</v>
      </c>
      <c r="B1497" s="336" t="s">
        <v>2164</v>
      </c>
      <c r="C1497" s="337"/>
      <c r="D1497" s="340" t="s">
        <v>49</v>
      </c>
      <c r="E1497" s="295" t="s">
        <v>1441</v>
      </c>
    </row>
    <row r="1498" spans="1:5" x14ac:dyDescent="0.25">
      <c r="A1498" s="335"/>
      <c r="B1498" s="338"/>
      <c r="C1498" s="339"/>
      <c r="D1498" s="341"/>
      <c r="E1498" s="296" t="s">
        <v>1442</v>
      </c>
    </row>
    <row r="1499" spans="1:5" x14ac:dyDescent="0.25">
      <c r="A1499" s="326" t="s">
        <v>2173</v>
      </c>
      <c r="B1499" s="328" t="s">
        <v>2164</v>
      </c>
      <c r="C1499" s="329"/>
      <c r="D1499" s="332" t="s">
        <v>49</v>
      </c>
      <c r="E1499" s="297" t="s">
        <v>1441</v>
      </c>
    </row>
    <row r="1500" spans="1:5" x14ac:dyDescent="0.25">
      <c r="A1500" s="327"/>
      <c r="B1500" s="330"/>
      <c r="C1500" s="331"/>
      <c r="D1500" s="333"/>
      <c r="E1500" s="298" t="s">
        <v>1442</v>
      </c>
    </row>
    <row r="1501" spans="1:5" x14ac:dyDescent="0.25">
      <c r="A1501" s="334" t="s">
        <v>2174</v>
      </c>
      <c r="B1501" s="336" t="s">
        <v>2164</v>
      </c>
      <c r="C1501" s="337"/>
      <c r="D1501" s="340" t="s">
        <v>49</v>
      </c>
      <c r="E1501" s="295" t="s">
        <v>1441</v>
      </c>
    </row>
    <row r="1502" spans="1:5" x14ac:dyDescent="0.25">
      <c r="A1502" s="335"/>
      <c r="B1502" s="338"/>
      <c r="C1502" s="339"/>
      <c r="D1502" s="341"/>
      <c r="E1502" s="296" t="s">
        <v>1442</v>
      </c>
    </row>
    <row r="1503" spans="1:5" x14ac:dyDescent="0.25">
      <c r="A1503" s="326" t="s">
        <v>2175</v>
      </c>
      <c r="B1503" s="328" t="s">
        <v>2164</v>
      </c>
      <c r="C1503" s="329"/>
      <c r="D1503" s="332" t="s">
        <v>49</v>
      </c>
      <c r="E1503" s="297" t="s">
        <v>1441</v>
      </c>
    </row>
    <row r="1504" spans="1:5" x14ac:dyDescent="0.25">
      <c r="A1504" s="327"/>
      <c r="B1504" s="330"/>
      <c r="C1504" s="331"/>
      <c r="D1504" s="333"/>
      <c r="E1504" s="298" t="s">
        <v>1442</v>
      </c>
    </row>
    <row r="1505" spans="1:5" x14ac:dyDescent="0.25">
      <c r="A1505" s="334" t="s">
        <v>1967</v>
      </c>
      <c r="B1505" s="336" t="s">
        <v>2164</v>
      </c>
      <c r="C1505" s="337"/>
      <c r="D1505" s="340" t="s">
        <v>49</v>
      </c>
      <c r="E1505" s="295" t="s">
        <v>1441</v>
      </c>
    </row>
    <row r="1506" spans="1:5" x14ac:dyDescent="0.25">
      <c r="A1506" s="335"/>
      <c r="B1506" s="338"/>
      <c r="C1506" s="339"/>
      <c r="D1506" s="341"/>
      <c r="E1506" s="296" t="s">
        <v>1442</v>
      </c>
    </row>
    <row r="1507" spans="1:5" x14ac:dyDescent="0.25">
      <c r="A1507" s="326" t="s">
        <v>2176</v>
      </c>
      <c r="B1507" s="328" t="s">
        <v>2164</v>
      </c>
      <c r="C1507" s="329"/>
      <c r="D1507" s="332" t="s">
        <v>49</v>
      </c>
      <c r="E1507" s="297" t="s">
        <v>1441</v>
      </c>
    </row>
    <row r="1508" spans="1:5" x14ac:dyDescent="0.25">
      <c r="A1508" s="327"/>
      <c r="B1508" s="330"/>
      <c r="C1508" s="331"/>
      <c r="D1508" s="333"/>
      <c r="E1508" s="298" t="s">
        <v>1442</v>
      </c>
    </row>
    <row r="1509" spans="1:5" x14ac:dyDescent="0.25">
      <c r="A1509" s="334" t="s">
        <v>2169</v>
      </c>
      <c r="B1509" s="336" t="s">
        <v>2177</v>
      </c>
      <c r="C1509" s="337"/>
      <c r="D1509" s="340" t="s">
        <v>49</v>
      </c>
      <c r="E1509" s="295" t="s">
        <v>1441</v>
      </c>
    </row>
    <row r="1510" spans="1:5" x14ac:dyDescent="0.25">
      <c r="A1510" s="335"/>
      <c r="B1510" s="338"/>
      <c r="C1510" s="339"/>
      <c r="D1510" s="341"/>
      <c r="E1510" s="296" t="s">
        <v>1442</v>
      </c>
    </row>
    <row r="1511" spans="1:5" x14ac:dyDescent="0.25">
      <c r="A1511" s="326" t="s">
        <v>2178</v>
      </c>
      <c r="B1511" s="328" t="s">
        <v>2177</v>
      </c>
      <c r="C1511" s="329"/>
      <c r="D1511" s="332" t="s">
        <v>49</v>
      </c>
      <c r="E1511" s="297" t="s">
        <v>1441</v>
      </c>
    </row>
    <row r="1512" spans="1:5" x14ac:dyDescent="0.25">
      <c r="A1512" s="327"/>
      <c r="B1512" s="330"/>
      <c r="C1512" s="331"/>
      <c r="D1512" s="333"/>
      <c r="E1512" s="298" t="s">
        <v>1442</v>
      </c>
    </row>
    <row r="1513" spans="1:5" x14ac:dyDescent="0.25">
      <c r="A1513" s="334" t="s">
        <v>2179</v>
      </c>
      <c r="B1513" s="336" t="s">
        <v>2177</v>
      </c>
      <c r="C1513" s="337"/>
      <c r="D1513" s="340" t="s">
        <v>49</v>
      </c>
      <c r="E1513" s="295" t="s">
        <v>1441</v>
      </c>
    </row>
    <row r="1514" spans="1:5" x14ac:dyDescent="0.25">
      <c r="A1514" s="335"/>
      <c r="B1514" s="338"/>
      <c r="C1514" s="339"/>
      <c r="D1514" s="341"/>
      <c r="E1514" s="296" t="s">
        <v>1442</v>
      </c>
    </row>
    <row r="1515" spans="1:5" x14ac:dyDescent="0.25">
      <c r="A1515" s="326" t="s">
        <v>2180</v>
      </c>
      <c r="B1515" s="328" t="s">
        <v>2177</v>
      </c>
      <c r="C1515" s="329"/>
      <c r="D1515" s="332" t="s">
        <v>49</v>
      </c>
      <c r="E1515" s="297" t="s">
        <v>1441</v>
      </c>
    </row>
    <row r="1516" spans="1:5" x14ac:dyDescent="0.25">
      <c r="A1516" s="327"/>
      <c r="B1516" s="330"/>
      <c r="C1516" s="331"/>
      <c r="D1516" s="333"/>
      <c r="E1516" s="298" t="s">
        <v>1442</v>
      </c>
    </row>
    <row r="1517" spans="1:5" x14ac:dyDescent="0.25">
      <c r="A1517" s="334" t="s">
        <v>2181</v>
      </c>
      <c r="B1517" s="336" t="s">
        <v>2177</v>
      </c>
      <c r="C1517" s="337"/>
      <c r="D1517" s="340" t="s">
        <v>49</v>
      </c>
      <c r="E1517" s="295" t="s">
        <v>1441</v>
      </c>
    </row>
    <row r="1518" spans="1:5" x14ac:dyDescent="0.25">
      <c r="A1518" s="335"/>
      <c r="B1518" s="338"/>
      <c r="C1518" s="339"/>
      <c r="D1518" s="341"/>
      <c r="E1518" s="296" t="s">
        <v>1442</v>
      </c>
    </row>
    <row r="1519" spans="1:5" x14ac:dyDescent="0.25">
      <c r="A1519" s="326" t="s">
        <v>2182</v>
      </c>
      <c r="B1519" s="328" t="s">
        <v>2177</v>
      </c>
      <c r="C1519" s="329"/>
      <c r="D1519" s="332" t="s">
        <v>49</v>
      </c>
      <c r="E1519" s="297" t="s">
        <v>1441</v>
      </c>
    </row>
    <row r="1520" spans="1:5" x14ac:dyDescent="0.25">
      <c r="A1520" s="327"/>
      <c r="B1520" s="330"/>
      <c r="C1520" s="331"/>
      <c r="D1520" s="333"/>
      <c r="E1520" s="298" t="s">
        <v>1442</v>
      </c>
    </row>
    <row r="1521" spans="1:5" x14ac:dyDescent="0.25">
      <c r="A1521" s="334" t="s">
        <v>2183</v>
      </c>
      <c r="B1521" s="336" t="s">
        <v>2177</v>
      </c>
      <c r="C1521" s="337"/>
      <c r="D1521" s="340" t="s">
        <v>49</v>
      </c>
      <c r="E1521" s="295" t="s">
        <v>1441</v>
      </c>
    </row>
    <row r="1522" spans="1:5" x14ac:dyDescent="0.25">
      <c r="A1522" s="335"/>
      <c r="B1522" s="338"/>
      <c r="C1522" s="339"/>
      <c r="D1522" s="341"/>
      <c r="E1522" s="296" t="s">
        <v>1442</v>
      </c>
    </row>
    <row r="1523" spans="1:5" x14ac:dyDescent="0.25">
      <c r="A1523" s="326" t="s">
        <v>1865</v>
      </c>
      <c r="B1523" s="328" t="s">
        <v>2177</v>
      </c>
      <c r="C1523" s="329"/>
      <c r="D1523" s="332" t="s">
        <v>49</v>
      </c>
      <c r="E1523" s="297" t="s">
        <v>1441</v>
      </c>
    </row>
    <row r="1524" spans="1:5" x14ac:dyDescent="0.25">
      <c r="A1524" s="327"/>
      <c r="B1524" s="330"/>
      <c r="C1524" s="331"/>
      <c r="D1524" s="333"/>
      <c r="E1524" s="298" t="s">
        <v>1442</v>
      </c>
    </row>
    <row r="1525" spans="1:5" x14ac:dyDescent="0.25">
      <c r="A1525" s="334" t="s">
        <v>2184</v>
      </c>
      <c r="B1525" s="336" t="s">
        <v>2177</v>
      </c>
      <c r="C1525" s="337"/>
      <c r="D1525" s="340" t="s">
        <v>49</v>
      </c>
      <c r="E1525" s="295" t="s">
        <v>1441</v>
      </c>
    </row>
    <row r="1526" spans="1:5" x14ac:dyDescent="0.25">
      <c r="A1526" s="335"/>
      <c r="B1526" s="338"/>
      <c r="C1526" s="339"/>
      <c r="D1526" s="341"/>
      <c r="E1526" s="296" t="s">
        <v>1442</v>
      </c>
    </row>
    <row r="1527" spans="1:5" x14ac:dyDescent="0.25">
      <c r="A1527" s="326" t="s">
        <v>2185</v>
      </c>
      <c r="B1527" s="328" t="s">
        <v>2177</v>
      </c>
      <c r="C1527" s="329"/>
      <c r="D1527" s="332" t="s">
        <v>49</v>
      </c>
      <c r="E1527" s="297" t="s">
        <v>1441</v>
      </c>
    </row>
    <row r="1528" spans="1:5" x14ac:dyDescent="0.25">
      <c r="A1528" s="327"/>
      <c r="B1528" s="330"/>
      <c r="C1528" s="331"/>
      <c r="D1528" s="333"/>
      <c r="E1528" s="298" t="s">
        <v>1442</v>
      </c>
    </row>
    <row r="1529" spans="1:5" x14ac:dyDescent="0.25">
      <c r="A1529" s="334" t="s">
        <v>2186</v>
      </c>
      <c r="B1529" s="336" t="s">
        <v>2177</v>
      </c>
      <c r="C1529" s="337"/>
      <c r="D1529" s="340" t="s">
        <v>49</v>
      </c>
      <c r="E1529" s="295" t="s">
        <v>1441</v>
      </c>
    </row>
    <row r="1530" spans="1:5" x14ac:dyDescent="0.25">
      <c r="A1530" s="335"/>
      <c r="B1530" s="338"/>
      <c r="C1530" s="339"/>
      <c r="D1530" s="341"/>
      <c r="E1530" s="296" t="s">
        <v>1442</v>
      </c>
    </row>
    <row r="1531" spans="1:5" x14ac:dyDescent="0.25">
      <c r="A1531" s="326" t="s">
        <v>2187</v>
      </c>
      <c r="B1531" s="328" t="s">
        <v>2188</v>
      </c>
      <c r="C1531" s="329"/>
      <c r="D1531" s="332" t="s">
        <v>49</v>
      </c>
      <c r="E1531" s="297" t="s">
        <v>1441</v>
      </c>
    </row>
    <row r="1532" spans="1:5" x14ac:dyDescent="0.25">
      <c r="A1532" s="327"/>
      <c r="B1532" s="330"/>
      <c r="C1532" s="331"/>
      <c r="D1532" s="333"/>
      <c r="E1532" s="298" t="s">
        <v>1442</v>
      </c>
    </row>
    <row r="1533" spans="1:5" x14ac:dyDescent="0.25">
      <c r="A1533" s="334" t="s">
        <v>2189</v>
      </c>
      <c r="B1533" s="336" t="s">
        <v>2188</v>
      </c>
      <c r="C1533" s="337"/>
      <c r="D1533" s="340" t="s">
        <v>49</v>
      </c>
      <c r="E1533" s="295" t="s">
        <v>1441</v>
      </c>
    </row>
    <row r="1534" spans="1:5" x14ac:dyDescent="0.25">
      <c r="A1534" s="335"/>
      <c r="B1534" s="338"/>
      <c r="C1534" s="339"/>
      <c r="D1534" s="341"/>
      <c r="E1534" s="296" t="s">
        <v>1442</v>
      </c>
    </row>
    <row r="1535" spans="1:5" x14ac:dyDescent="0.25">
      <c r="A1535" s="326" t="s">
        <v>2190</v>
      </c>
      <c r="B1535" s="328" t="s">
        <v>2188</v>
      </c>
      <c r="C1535" s="329"/>
      <c r="D1535" s="332" t="s">
        <v>49</v>
      </c>
      <c r="E1535" s="297" t="s">
        <v>1441</v>
      </c>
    </row>
    <row r="1536" spans="1:5" x14ac:dyDescent="0.25">
      <c r="A1536" s="327"/>
      <c r="B1536" s="330"/>
      <c r="C1536" s="331"/>
      <c r="D1536" s="333"/>
      <c r="E1536" s="298" t="s">
        <v>1442</v>
      </c>
    </row>
    <row r="1537" spans="1:5" x14ac:dyDescent="0.25">
      <c r="A1537" s="334" t="s">
        <v>2191</v>
      </c>
      <c r="B1537" s="336" t="s">
        <v>2188</v>
      </c>
      <c r="C1537" s="337"/>
      <c r="D1537" s="340" t="s">
        <v>49</v>
      </c>
      <c r="E1537" s="295" t="s">
        <v>1441</v>
      </c>
    </row>
    <row r="1538" spans="1:5" x14ac:dyDescent="0.25">
      <c r="A1538" s="335"/>
      <c r="B1538" s="338"/>
      <c r="C1538" s="339"/>
      <c r="D1538" s="341"/>
      <c r="E1538" s="296" t="s">
        <v>1442</v>
      </c>
    </row>
    <row r="1539" spans="1:5" x14ac:dyDescent="0.25">
      <c r="A1539" s="326" t="s">
        <v>2192</v>
      </c>
      <c r="B1539" s="328" t="s">
        <v>2188</v>
      </c>
      <c r="C1539" s="329"/>
      <c r="D1539" s="332" t="s">
        <v>49</v>
      </c>
      <c r="E1539" s="297" t="s">
        <v>1441</v>
      </c>
    </row>
    <row r="1540" spans="1:5" x14ac:dyDescent="0.25">
      <c r="A1540" s="327"/>
      <c r="B1540" s="330"/>
      <c r="C1540" s="331"/>
      <c r="D1540" s="333"/>
      <c r="E1540" s="298" t="s">
        <v>1442</v>
      </c>
    </row>
    <row r="1541" spans="1:5" x14ac:dyDescent="0.25">
      <c r="A1541" s="334" t="s">
        <v>2193</v>
      </c>
      <c r="B1541" s="336" t="s">
        <v>2188</v>
      </c>
      <c r="C1541" s="337"/>
      <c r="D1541" s="340" t="s">
        <v>49</v>
      </c>
      <c r="E1541" s="295" t="s">
        <v>1441</v>
      </c>
    </row>
    <row r="1542" spans="1:5" x14ac:dyDescent="0.25">
      <c r="A1542" s="335"/>
      <c r="B1542" s="338"/>
      <c r="C1542" s="339"/>
      <c r="D1542" s="341"/>
      <c r="E1542" s="296" t="s">
        <v>1442</v>
      </c>
    </row>
    <row r="1543" spans="1:5" x14ac:dyDescent="0.25">
      <c r="A1543" s="326" t="s">
        <v>2194</v>
      </c>
      <c r="B1543" s="328" t="s">
        <v>2188</v>
      </c>
      <c r="C1543" s="329"/>
      <c r="D1543" s="332" t="s">
        <v>49</v>
      </c>
      <c r="E1543" s="297" t="s">
        <v>1441</v>
      </c>
    </row>
    <row r="1544" spans="1:5" x14ac:dyDescent="0.25">
      <c r="A1544" s="327"/>
      <c r="B1544" s="330"/>
      <c r="C1544" s="331"/>
      <c r="D1544" s="333"/>
      <c r="E1544" s="298" t="s">
        <v>1442</v>
      </c>
    </row>
    <row r="1545" spans="1:5" x14ac:dyDescent="0.25">
      <c r="A1545" s="334" t="s">
        <v>2120</v>
      </c>
      <c r="B1545" s="336"/>
      <c r="C1545" s="337"/>
      <c r="D1545" s="340" t="s">
        <v>49</v>
      </c>
      <c r="E1545" s="295" t="s">
        <v>1441</v>
      </c>
    </row>
    <row r="1546" spans="1:5" x14ac:dyDescent="0.25">
      <c r="A1546" s="335"/>
      <c r="B1546" s="338"/>
      <c r="C1546" s="339"/>
      <c r="D1546" s="341"/>
      <c r="E1546" s="296" t="s">
        <v>1442</v>
      </c>
    </row>
    <row r="1547" spans="1:5" x14ac:dyDescent="0.25">
      <c r="A1547" s="326" t="s">
        <v>2139</v>
      </c>
      <c r="B1547" s="328"/>
      <c r="C1547" s="329"/>
      <c r="D1547" s="332" t="s">
        <v>49</v>
      </c>
      <c r="E1547" s="297" t="s">
        <v>1441</v>
      </c>
    </row>
    <row r="1548" spans="1:5" x14ac:dyDescent="0.25">
      <c r="A1548" s="327"/>
      <c r="B1548" s="330"/>
      <c r="C1548" s="331"/>
      <c r="D1548" s="333"/>
      <c r="E1548" s="298" t="s">
        <v>1442</v>
      </c>
    </row>
    <row r="1549" spans="1:5" x14ac:dyDescent="0.25">
      <c r="A1549" s="334" t="s">
        <v>2150</v>
      </c>
      <c r="B1549" s="336"/>
      <c r="C1549" s="337"/>
      <c r="D1549" s="340" t="s">
        <v>49</v>
      </c>
      <c r="E1549" s="295" t="s">
        <v>1441</v>
      </c>
    </row>
    <row r="1550" spans="1:5" x14ac:dyDescent="0.25">
      <c r="A1550" s="335"/>
      <c r="B1550" s="338"/>
      <c r="C1550" s="339"/>
      <c r="D1550" s="341"/>
      <c r="E1550" s="296" t="s">
        <v>1442</v>
      </c>
    </row>
    <row r="1551" spans="1:5" x14ac:dyDescent="0.25">
      <c r="A1551" s="326" t="s">
        <v>2164</v>
      </c>
      <c r="B1551" s="328"/>
      <c r="C1551" s="329"/>
      <c r="D1551" s="332" t="s">
        <v>49</v>
      </c>
      <c r="E1551" s="297" t="s">
        <v>1441</v>
      </c>
    </row>
    <row r="1552" spans="1:5" x14ac:dyDescent="0.25">
      <c r="A1552" s="327"/>
      <c r="B1552" s="330"/>
      <c r="C1552" s="331"/>
      <c r="D1552" s="333"/>
      <c r="E1552" s="298" t="s">
        <v>1442</v>
      </c>
    </row>
    <row r="1553" spans="1:5" x14ac:dyDescent="0.25">
      <c r="A1553" s="334" t="s">
        <v>2177</v>
      </c>
      <c r="B1553" s="336"/>
      <c r="C1553" s="337"/>
      <c r="D1553" s="340" t="s">
        <v>49</v>
      </c>
      <c r="E1553" s="295" t="s">
        <v>1441</v>
      </c>
    </row>
    <row r="1554" spans="1:5" x14ac:dyDescent="0.25">
      <c r="A1554" s="335"/>
      <c r="B1554" s="338"/>
      <c r="C1554" s="339"/>
      <c r="D1554" s="341"/>
      <c r="E1554" s="296" t="s">
        <v>1442</v>
      </c>
    </row>
    <row r="1555" spans="1:5" x14ac:dyDescent="0.25">
      <c r="A1555" s="326" t="s">
        <v>2195</v>
      </c>
      <c r="B1555" s="328" t="s">
        <v>2177</v>
      </c>
      <c r="C1555" s="329"/>
      <c r="D1555" s="332" t="s">
        <v>49</v>
      </c>
      <c r="E1555" s="297" t="s">
        <v>1441</v>
      </c>
    </row>
    <row r="1556" spans="1:5" x14ac:dyDescent="0.25">
      <c r="A1556" s="327"/>
      <c r="B1556" s="330"/>
      <c r="C1556" s="331"/>
      <c r="D1556" s="333"/>
      <c r="E1556" s="298" t="s">
        <v>1442</v>
      </c>
    </row>
    <row r="1557" spans="1:5" x14ac:dyDescent="0.25">
      <c r="A1557" s="334" t="s">
        <v>2169</v>
      </c>
      <c r="B1557" s="336" t="s">
        <v>2120</v>
      </c>
      <c r="C1557" s="337"/>
      <c r="D1557" s="340" t="s">
        <v>49</v>
      </c>
      <c r="E1557" s="295" t="s">
        <v>1441</v>
      </c>
    </row>
    <row r="1558" spans="1:5" x14ac:dyDescent="0.25">
      <c r="A1558" s="335"/>
      <c r="B1558" s="338"/>
      <c r="C1558" s="339"/>
      <c r="D1558" s="341"/>
      <c r="E1558" s="296" t="s">
        <v>1442</v>
      </c>
    </row>
    <row r="1559" spans="1:5" x14ac:dyDescent="0.25">
      <c r="A1559" s="326" t="s">
        <v>2196</v>
      </c>
      <c r="B1559" s="328" t="s">
        <v>2164</v>
      </c>
      <c r="C1559" s="329"/>
      <c r="D1559" s="332" t="s">
        <v>49</v>
      </c>
      <c r="E1559" s="297" t="s">
        <v>1441</v>
      </c>
    </row>
    <row r="1560" spans="1:5" x14ac:dyDescent="0.25">
      <c r="A1560" s="327"/>
      <c r="B1560" s="330"/>
      <c r="C1560" s="331"/>
      <c r="D1560" s="333"/>
      <c r="E1560" s="298" t="s">
        <v>1442</v>
      </c>
    </row>
    <row r="1561" spans="1:5" x14ac:dyDescent="0.25">
      <c r="A1561" s="334" t="s">
        <v>2197</v>
      </c>
      <c r="B1561" s="336" t="s">
        <v>2177</v>
      </c>
      <c r="C1561" s="337"/>
      <c r="D1561" s="340" t="s">
        <v>49</v>
      </c>
      <c r="E1561" s="295" t="s">
        <v>1441</v>
      </c>
    </row>
    <row r="1562" spans="1:5" x14ac:dyDescent="0.25">
      <c r="A1562" s="335"/>
      <c r="B1562" s="338"/>
      <c r="C1562" s="339"/>
      <c r="D1562" s="341"/>
      <c r="E1562" s="296" t="s">
        <v>1442</v>
      </c>
    </row>
    <row r="1563" spans="1:5" x14ac:dyDescent="0.25">
      <c r="A1563" s="326" t="s">
        <v>1824</v>
      </c>
      <c r="B1563" s="328" t="s">
        <v>2139</v>
      </c>
      <c r="C1563" s="329"/>
      <c r="D1563" s="332" t="s">
        <v>49</v>
      </c>
      <c r="E1563" s="297" t="s">
        <v>1441</v>
      </c>
    </row>
    <row r="1564" spans="1:5" x14ac:dyDescent="0.25">
      <c r="A1564" s="327"/>
      <c r="B1564" s="330"/>
      <c r="C1564" s="331"/>
      <c r="D1564" s="333"/>
      <c r="E1564" s="298" t="s">
        <v>1442</v>
      </c>
    </row>
    <row r="1565" spans="1:5" x14ac:dyDescent="0.25">
      <c r="A1565" s="334" t="s">
        <v>2188</v>
      </c>
      <c r="B1565" s="336"/>
      <c r="C1565" s="337"/>
      <c r="D1565" s="340" t="s">
        <v>49</v>
      </c>
      <c r="E1565" s="295" t="s">
        <v>1441</v>
      </c>
    </row>
    <row r="1566" spans="1:5" x14ac:dyDescent="0.25">
      <c r="A1566" s="335"/>
      <c r="B1566" s="338"/>
      <c r="C1566" s="339"/>
      <c r="D1566" s="341"/>
      <c r="E1566" s="296" t="s">
        <v>1442</v>
      </c>
    </row>
    <row r="1567" spans="1:5" x14ac:dyDescent="0.25">
      <c r="A1567" s="293" t="s">
        <v>2198</v>
      </c>
      <c r="B1567" s="315"/>
      <c r="C1567" s="316"/>
      <c r="D1567" s="283" t="s">
        <v>50</v>
      </c>
      <c r="E1567" s="294"/>
    </row>
    <row r="1568" spans="1:5" x14ac:dyDescent="0.25">
      <c r="A1568" s="291" t="s">
        <v>2199</v>
      </c>
      <c r="B1568" s="317"/>
      <c r="C1568" s="318"/>
      <c r="D1568" s="282" t="s">
        <v>50</v>
      </c>
      <c r="E1568" s="292"/>
    </row>
    <row r="1569" spans="1:5" x14ac:dyDescent="0.25">
      <c r="A1569" s="293" t="s">
        <v>2200</v>
      </c>
      <c r="B1569" s="315"/>
      <c r="C1569" s="316"/>
      <c r="D1569" s="283" t="s">
        <v>50</v>
      </c>
      <c r="E1569" s="294"/>
    </row>
    <row r="1570" spans="1:5" x14ac:dyDescent="0.25">
      <c r="A1570" s="291" t="s">
        <v>2201</v>
      </c>
      <c r="B1570" s="317"/>
      <c r="C1570" s="318"/>
      <c r="D1570" s="282" t="s">
        <v>50</v>
      </c>
      <c r="E1570" s="292"/>
    </row>
    <row r="1571" spans="1:5" x14ac:dyDescent="0.25">
      <c r="A1571" s="293" t="s">
        <v>2202</v>
      </c>
      <c r="B1571" s="315"/>
      <c r="C1571" s="316"/>
      <c r="D1571" s="283" t="s">
        <v>50</v>
      </c>
      <c r="E1571" s="294"/>
    </row>
    <row r="1572" spans="1:5" x14ac:dyDescent="0.25">
      <c r="A1572" s="291" t="s">
        <v>2203</v>
      </c>
      <c r="B1572" s="317"/>
      <c r="C1572" s="318"/>
      <c r="D1572" s="282" t="s">
        <v>50</v>
      </c>
      <c r="E1572" s="292"/>
    </row>
    <row r="1573" spans="1:5" x14ac:dyDescent="0.25">
      <c r="A1573" s="293" t="s">
        <v>2204</v>
      </c>
      <c r="B1573" s="315"/>
      <c r="C1573" s="316"/>
      <c r="D1573" s="283" t="s">
        <v>50</v>
      </c>
      <c r="E1573" s="294"/>
    </row>
    <row r="1574" spans="1:5" x14ac:dyDescent="0.25">
      <c r="A1574" s="291" t="s">
        <v>2205</v>
      </c>
      <c r="B1574" s="317"/>
      <c r="C1574" s="318"/>
      <c r="D1574" s="282" t="s">
        <v>50</v>
      </c>
      <c r="E1574" s="292"/>
    </row>
    <row r="1575" spans="1:5" x14ac:dyDescent="0.25">
      <c r="A1575" s="293" t="s">
        <v>2206</v>
      </c>
      <c r="B1575" s="315"/>
      <c r="C1575" s="316"/>
      <c r="D1575" s="283" t="s">
        <v>50</v>
      </c>
      <c r="E1575" s="294"/>
    </row>
    <row r="1576" spans="1:5" x14ac:dyDescent="0.25">
      <c r="A1576" s="291" t="s">
        <v>2207</v>
      </c>
      <c r="B1576" s="317"/>
      <c r="C1576" s="318"/>
      <c r="D1576" s="282" t="s">
        <v>50</v>
      </c>
      <c r="E1576" s="292"/>
    </row>
    <row r="1577" spans="1:5" x14ac:dyDescent="0.25">
      <c r="A1577" s="293" t="s">
        <v>2208</v>
      </c>
      <c r="B1577" s="315"/>
      <c r="C1577" s="316"/>
      <c r="D1577" s="283" t="s">
        <v>50</v>
      </c>
      <c r="E1577" s="294"/>
    </row>
    <row r="1578" spans="1:5" x14ac:dyDescent="0.25">
      <c r="A1578" s="334" t="s">
        <v>2209</v>
      </c>
      <c r="B1578" s="336"/>
      <c r="C1578" s="337"/>
      <c r="D1578" s="340" t="s">
        <v>50</v>
      </c>
      <c r="E1578" s="295" t="s">
        <v>1441</v>
      </c>
    </row>
    <row r="1579" spans="1:5" x14ac:dyDescent="0.25">
      <c r="A1579" s="335"/>
      <c r="B1579" s="338"/>
      <c r="C1579" s="339"/>
      <c r="D1579" s="341"/>
      <c r="E1579" s="296" t="s">
        <v>1442</v>
      </c>
    </row>
    <row r="1580" spans="1:5" x14ac:dyDescent="0.25">
      <c r="A1580" s="293" t="s">
        <v>2210</v>
      </c>
      <c r="B1580" s="315"/>
      <c r="C1580" s="316"/>
      <c r="D1580" s="283" t="s">
        <v>50</v>
      </c>
      <c r="E1580" s="294"/>
    </row>
    <row r="1581" spans="1:5" x14ac:dyDescent="0.25">
      <c r="A1581" s="291" t="s">
        <v>2211</v>
      </c>
      <c r="B1581" s="317"/>
      <c r="C1581" s="318"/>
      <c r="D1581" s="282" t="s">
        <v>50</v>
      </c>
      <c r="E1581" s="292"/>
    </row>
    <row r="1582" spans="1:5" x14ac:dyDescent="0.25">
      <c r="A1582" s="293" t="s">
        <v>2212</v>
      </c>
      <c r="B1582" s="315"/>
      <c r="C1582" s="316"/>
      <c r="D1582" s="283" t="s">
        <v>50</v>
      </c>
      <c r="E1582" s="294"/>
    </row>
    <row r="1583" spans="1:5" x14ac:dyDescent="0.25">
      <c r="A1583" s="291" t="s">
        <v>2213</v>
      </c>
      <c r="B1583" s="317"/>
      <c r="C1583" s="318"/>
      <c r="D1583" s="282" t="s">
        <v>50</v>
      </c>
      <c r="E1583" s="292"/>
    </row>
    <row r="1584" spans="1:5" x14ac:dyDescent="0.25">
      <c r="A1584" s="293" t="s">
        <v>2214</v>
      </c>
      <c r="B1584" s="315"/>
      <c r="C1584" s="316"/>
      <c r="D1584" s="283" t="s">
        <v>50</v>
      </c>
      <c r="E1584" s="294"/>
    </row>
    <row r="1585" spans="1:5" x14ac:dyDescent="0.25">
      <c r="A1585" s="291" t="s">
        <v>2215</v>
      </c>
      <c r="B1585" s="317"/>
      <c r="C1585" s="318"/>
      <c r="D1585" s="282" t="s">
        <v>50</v>
      </c>
      <c r="E1585" s="292"/>
    </row>
    <row r="1586" spans="1:5" x14ac:dyDescent="0.25">
      <c r="A1586" s="293" t="s">
        <v>2216</v>
      </c>
      <c r="B1586" s="315"/>
      <c r="C1586" s="316"/>
      <c r="D1586" s="283" t="s">
        <v>50</v>
      </c>
      <c r="E1586" s="294"/>
    </row>
    <row r="1587" spans="1:5" x14ac:dyDescent="0.25">
      <c r="A1587" s="334" t="s">
        <v>2217</v>
      </c>
      <c r="B1587" s="336" t="s">
        <v>2218</v>
      </c>
      <c r="C1587" s="337"/>
      <c r="D1587" s="340" t="s">
        <v>50</v>
      </c>
      <c r="E1587" s="295" t="s">
        <v>1441</v>
      </c>
    </row>
    <row r="1588" spans="1:5" x14ac:dyDescent="0.25">
      <c r="A1588" s="335"/>
      <c r="B1588" s="338"/>
      <c r="C1588" s="339"/>
      <c r="D1588" s="341"/>
      <c r="E1588" s="296" t="s">
        <v>1442</v>
      </c>
    </row>
    <row r="1589" spans="1:5" x14ac:dyDescent="0.25">
      <c r="A1589" s="326" t="s">
        <v>2219</v>
      </c>
      <c r="B1589" s="328" t="s">
        <v>2218</v>
      </c>
      <c r="C1589" s="329"/>
      <c r="D1589" s="332" t="s">
        <v>50</v>
      </c>
      <c r="E1589" s="297" t="s">
        <v>1441</v>
      </c>
    </row>
    <row r="1590" spans="1:5" x14ac:dyDescent="0.25">
      <c r="A1590" s="327"/>
      <c r="B1590" s="330"/>
      <c r="C1590" s="331"/>
      <c r="D1590" s="333"/>
      <c r="E1590" s="298" t="s">
        <v>1442</v>
      </c>
    </row>
    <row r="1591" spans="1:5" x14ac:dyDescent="0.25">
      <c r="A1591" s="334" t="s">
        <v>2220</v>
      </c>
      <c r="B1591" s="336" t="s">
        <v>2218</v>
      </c>
      <c r="C1591" s="337"/>
      <c r="D1591" s="340" t="s">
        <v>50</v>
      </c>
      <c r="E1591" s="295" t="s">
        <v>1441</v>
      </c>
    </row>
    <row r="1592" spans="1:5" x14ac:dyDescent="0.25">
      <c r="A1592" s="335"/>
      <c r="B1592" s="338"/>
      <c r="C1592" s="339"/>
      <c r="D1592" s="341"/>
      <c r="E1592" s="296" t="s">
        <v>1442</v>
      </c>
    </row>
    <row r="1593" spans="1:5" x14ac:dyDescent="0.25">
      <c r="A1593" s="326" t="s">
        <v>2221</v>
      </c>
      <c r="B1593" s="328" t="s">
        <v>2218</v>
      </c>
      <c r="C1593" s="329"/>
      <c r="D1593" s="332" t="s">
        <v>50</v>
      </c>
      <c r="E1593" s="297" t="s">
        <v>1441</v>
      </c>
    </row>
    <row r="1594" spans="1:5" x14ac:dyDescent="0.25">
      <c r="A1594" s="327"/>
      <c r="B1594" s="330"/>
      <c r="C1594" s="331"/>
      <c r="D1594" s="333"/>
      <c r="E1594" s="298" t="s">
        <v>1442</v>
      </c>
    </row>
    <row r="1595" spans="1:5" x14ac:dyDescent="0.25">
      <c r="A1595" s="334" t="s">
        <v>2222</v>
      </c>
      <c r="B1595" s="336" t="s">
        <v>2218</v>
      </c>
      <c r="C1595" s="337"/>
      <c r="D1595" s="340" t="s">
        <v>50</v>
      </c>
      <c r="E1595" s="295" t="s">
        <v>1441</v>
      </c>
    </row>
    <row r="1596" spans="1:5" x14ac:dyDescent="0.25">
      <c r="A1596" s="335"/>
      <c r="B1596" s="338"/>
      <c r="C1596" s="339"/>
      <c r="D1596" s="341"/>
      <c r="E1596" s="296" t="s">
        <v>1442</v>
      </c>
    </row>
    <row r="1597" spans="1:5" x14ac:dyDescent="0.25">
      <c r="A1597" s="326" t="s">
        <v>2223</v>
      </c>
      <c r="B1597" s="328" t="s">
        <v>2218</v>
      </c>
      <c r="C1597" s="329"/>
      <c r="D1597" s="332" t="s">
        <v>50</v>
      </c>
      <c r="E1597" s="297" t="s">
        <v>1441</v>
      </c>
    </row>
    <row r="1598" spans="1:5" x14ac:dyDescent="0.25">
      <c r="A1598" s="327"/>
      <c r="B1598" s="330"/>
      <c r="C1598" s="331"/>
      <c r="D1598" s="333"/>
      <c r="E1598" s="298" t="s">
        <v>1442</v>
      </c>
    </row>
    <row r="1599" spans="1:5" x14ac:dyDescent="0.25">
      <c r="A1599" s="334" t="s">
        <v>2224</v>
      </c>
      <c r="B1599" s="336" t="s">
        <v>2218</v>
      </c>
      <c r="C1599" s="337"/>
      <c r="D1599" s="340" t="s">
        <v>50</v>
      </c>
      <c r="E1599" s="295" t="s">
        <v>1441</v>
      </c>
    </row>
    <row r="1600" spans="1:5" x14ac:dyDescent="0.25">
      <c r="A1600" s="335"/>
      <c r="B1600" s="338"/>
      <c r="C1600" s="339"/>
      <c r="D1600" s="341"/>
      <c r="E1600" s="296" t="s">
        <v>1442</v>
      </c>
    </row>
    <row r="1601" spans="1:5" x14ac:dyDescent="0.25">
      <c r="A1601" s="326" t="s">
        <v>2225</v>
      </c>
      <c r="B1601" s="328" t="s">
        <v>2218</v>
      </c>
      <c r="C1601" s="329"/>
      <c r="D1601" s="332" t="s">
        <v>50</v>
      </c>
      <c r="E1601" s="297" t="s">
        <v>1441</v>
      </c>
    </row>
    <row r="1602" spans="1:5" x14ac:dyDescent="0.25">
      <c r="A1602" s="327"/>
      <c r="B1602" s="330"/>
      <c r="C1602" s="331"/>
      <c r="D1602" s="333"/>
      <c r="E1602" s="298" t="s">
        <v>1442</v>
      </c>
    </row>
    <row r="1603" spans="1:5" x14ac:dyDescent="0.25">
      <c r="A1603" s="334" t="s">
        <v>2226</v>
      </c>
      <c r="B1603" s="336" t="s">
        <v>2218</v>
      </c>
      <c r="C1603" s="337"/>
      <c r="D1603" s="340" t="s">
        <v>50</v>
      </c>
      <c r="E1603" s="295" t="s">
        <v>1441</v>
      </c>
    </row>
    <row r="1604" spans="1:5" x14ac:dyDescent="0.25">
      <c r="A1604" s="335"/>
      <c r="B1604" s="338"/>
      <c r="C1604" s="339"/>
      <c r="D1604" s="341"/>
      <c r="E1604" s="296" t="s">
        <v>1442</v>
      </c>
    </row>
    <row r="1605" spans="1:5" x14ac:dyDescent="0.25">
      <c r="A1605" s="326" t="s">
        <v>2227</v>
      </c>
      <c r="B1605" s="328" t="s">
        <v>2218</v>
      </c>
      <c r="C1605" s="329"/>
      <c r="D1605" s="332" t="s">
        <v>50</v>
      </c>
      <c r="E1605" s="297" t="s">
        <v>1441</v>
      </c>
    </row>
    <row r="1606" spans="1:5" x14ac:dyDescent="0.25">
      <c r="A1606" s="327"/>
      <c r="B1606" s="330"/>
      <c r="C1606" s="331"/>
      <c r="D1606" s="333"/>
      <c r="E1606" s="298" t="s">
        <v>1442</v>
      </c>
    </row>
    <row r="1607" spans="1:5" x14ac:dyDescent="0.25">
      <c r="A1607" s="334" t="s">
        <v>2228</v>
      </c>
      <c r="B1607" s="336" t="s">
        <v>2218</v>
      </c>
      <c r="C1607" s="337"/>
      <c r="D1607" s="340" t="s">
        <v>50</v>
      </c>
      <c r="E1607" s="295" t="s">
        <v>1441</v>
      </c>
    </row>
    <row r="1608" spans="1:5" x14ac:dyDescent="0.25">
      <c r="A1608" s="335"/>
      <c r="B1608" s="338"/>
      <c r="C1608" s="339"/>
      <c r="D1608" s="341"/>
      <c r="E1608" s="296" t="s">
        <v>1442</v>
      </c>
    </row>
    <row r="1609" spans="1:5" x14ac:dyDescent="0.25">
      <c r="A1609" s="326" t="s">
        <v>2229</v>
      </c>
      <c r="B1609" s="328" t="s">
        <v>2218</v>
      </c>
      <c r="C1609" s="329"/>
      <c r="D1609" s="332" t="s">
        <v>50</v>
      </c>
      <c r="E1609" s="297" t="s">
        <v>1441</v>
      </c>
    </row>
    <row r="1610" spans="1:5" x14ac:dyDescent="0.25">
      <c r="A1610" s="327"/>
      <c r="B1610" s="330"/>
      <c r="C1610" s="331"/>
      <c r="D1610" s="333"/>
      <c r="E1610" s="298" t="s">
        <v>1442</v>
      </c>
    </row>
    <row r="1611" spans="1:5" x14ac:dyDescent="0.25">
      <c r="A1611" s="334" t="s">
        <v>2230</v>
      </c>
      <c r="B1611" s="336" t="s">
        <v>2218</v>
      </c>
      <c r="C1611" s="337"/>
      <c r="D1611" s="340" t="s">
        <v>50</v>
      </c>
      <c r="E1611" s="295" t="s">
        <v>1441</v>
      </c>
    </row>
    <row r="1612" spans="1:5" x14ac:dyDescent="0.25">
      <c r="A1612" s="335"/>
      <c r="B1612" s="338"/>
      <c r="C1612" s="339"/>
      <c r="D1612" s="341"/>
      <c r="E1612" s="296" t="s">
        <v>1442</v>
      </c>
    </row>
    <row r="1613" spans="1:5" x14ac:dyDescent="0.25">
      <c r="A1613" s="326" t="s">
        <v>2231</v>
      </c>
      <c r="B1613" s="328" t="s">
        <v>2218</v>
      </c>
      <c r="C1613" s="329"/>
      <c r="D1613" s="332" t="s">
        <v>50</v>
      </c>
      <c r="E1613" s="297" t="s">
        <v>1441</v>
      </c>
    </row>
    <row r="1614" spans="1:5" x14ac:dyDescent="0.25">
      <c r="A1614" s="327"/>
      <c r="B1614" s="330"/>
      <c r="C1614" s="331"/>
      <c r="D1614" s="333"/>
      <c r="E1614" s="298" t="s">
        <v>1442</v>
      </c>
    </row>
    <row r="1615" spans="1:5" x14ac:dyDescent="0.25">
      <c r="A1615" s="334" t="s">
        <v>2232</v>
      </c>
      <c r="B1615" s="336" t="s">
        <v>2218</v>
      </c>
      <c r="C1615" s="337"/>
      <c r="D1615" s="340" t="s">
        <v>50</v>
      </c>
      <c r="E1615" s="295" t="s">
        <v>1441</v>
      </c>
    </row>
    <row r="1616" spans="1:5" x14ac:dyDescent="0.25">
      <c r="A1616" s="335"/>
      <c r="B1616" s="338"/>
      <c r="C1616" s="339"/>
      <c r="D1616" s="341"/>
      <c r="E1616" s="296" t="s">
        <v>1442</v>
      </c>
    </row>
    <row r="1617" spans="1:5" x14ac:dyDescent="0.25">
      <c r="A1617" s="326" t="s">
        <v>2233</v>
      </c>
      <c r="B1617" s="328" t="s">
        <v>2218</v>
      </c>
      <c r="C1617" s="329"/>
      <c r="D1617" s="332" t="s">
        <v>50</v>
      </c>
      <c r="E1617" s="297" t="s">
        <v>1441</v>
      </c>
    </row>
    <row r="1618" spans="1:5" x14ac:dyDescent="0.25">
      <c r="A1618" s="327"/>
      <c r="B1618" s="330"/>
      <c r="C1618" s="331"/>
      <c r="D1618" s="333"/>
      <c r="E1618" s="298" t="s">
        <v>1442</v>
      </c>
    </row>
    <row r="1619" spans="1:5" x14ac:dyDescent="0.25">
      <c r="A1619" s="334" t="s">
        <v>2234</v>
      </c>
      <c r="B1619" s="336" t="s">
        <v>2218</v>
      </c>
      <c r="C1619" s="337"/>
      <c r="D1619" s="340" t="s">
        <v>50</v>
      </c>
      <c r="E1619" s="295" t="s">
        <v>1441</v>
      </c>
    </row>
    <row r="1620" spans="1:5" x14ac:dyDescent="0.25">
      <c r="A1620" s="335"/>
      <c r="B1620" s="338"/>
      <c r="C1620" s="339"/>
      <c r="D1620" s="341"/>
      <c r="E1620" s="296" t="s">
        <v>1442</v>
      </c>
    </row>
    <row r="1621" spans="1:5" x14ac:dyDescent="0.25">
      <c r="A1621" s="326" t="s">
        <v>2235</v>
      </c>
      <c r="B1621" s="328" t="s">
        <v>2218</v>
      </c>
      <c r="C1621" s="329"/>
      <c r="D1621" s="332" t="s">
        <v>50</v>
      </c>
      <c r="E1621" s="297" t="s">
        <v>1441</v>
      </c>
    </row>
    <row r="1622" spans="1:5" x14ac:dyDescent="0.25">
      <c r="A1622" s="327"/>
      <c r="B1622" s="330"/>
      <c r="C1622" s="331"/>
      <c r="D1622" s="333"/>
      <c r="E1622" s="298" t="s">
        <v>1442</v>
      </c>
    </row>
    <row r="1623" spans="1:5" x14ac:dyDescent="0.25">
      <c r="A1623" s="334" t="s">
        <v>2236</v>
      </c>
      <c r="B1623" s="336" t="s">
        <v>2218</v>
      </c>
      <c r="C1623" s="337"/>
      <c r="D1623" s="340" t="s">
        <v>50</v>
      </c>
      <c r="E1623" s="295" t="s">
        <v>1441</v>
      </c>
    </row>
    <row r="1624" spans="1:5" x14ac:dyDescent="0.25">
      <c r="A1624" s="335"/>
      <c r="B1624" s="338"/>
      <c r="C1624" s="339"/>
      <c r="D1624" s="341"/>
      <c r="E1624" s="296" t="s">
        <v>1442</v>
      </c>
    </row>
    <row r="1625" spans="1:5" x14ac:dyDescent="0.25">
      <c r="A1625" s="326" t="s">
        <v>2237</v>
      </c>
      <c r="B1625" s="328" t="s">
        <v>2218</v>
      </c>
      <c r="C1625" s="329"/>
      <c r="D1625" s="332" t="s">
        <v>50</v>
      </c>
      <c r="E1625" s="297" t="s">
        <v>1441</v>
      </c>
    </row>
    <row r="1626" spans="1:5" x14ac:dyDescent="0.25">
      <c r="A1626" s="327"/>
      <c r="B1626" s="330"/>
      <c r="C1626" s="331"/>
      <c r="D1626" s="333"/>
      <c r="E1626" s="298" t="s">
        <v>1442</v>
      </c>
    </row>
    <row r="1627" spans="1:5" x14ac:dyDescent="0.25">
      <c r="A1627" s="334" t="s">
        <v>2238</v>
      </c>
      <c r="B1627" s="336" t="s">
        <v>2218</v>
      </c>
      <c r="C1627" s="337"/>
      <c r="D1627" s="340" t="s">
        <v>50</v>
      </c>
      <c r="E1627" s="295" t="s">
        <v>1441</v>
      </c>
    </row>
    <row r="1628" spans="1:5" x14ac:dyDescent="0.25">
      <c r="A1628" s="335"/>
      <c r="B1628" s="338"/>
      <c r="C1628" s="339"/>
      <c r="D1628" s="341"/>
      <c r="E1628" s="296" t="s">
        <v>1442</v>
      </c>
    </row>
    <row r="1629" spans="1:5" x14ac:dyDescent="0.25">
      <c r="A1629" s="326" t="s">
        <v>2239</v>
      </c>
      <c r="B1629" s="328" t="s">
        <v>2218</v>
      </c>
      <c r="C1629" s="329"/>
      <c r="D1629" s="332" t="s">
        <v>50</v>
      </c>
      <c r="E1629" s="297" t="s">
        <v>1441</v>
      </c>
    </row>
    <row r="1630" spans="1:5" x14ac:dyDescent="0.25">
      <c r="A1630" s="327"/>
      <c r="B1630" s="330"/>
      <c r="C1630" s="331"/>
      <c r="D1630" s="333"/>
      <c r="E1630" s="298" t="s">
        <v>1442</v>
      </c>
    </row>
    <row r="1631" spans="1:5" x14ac:dyDescent="0.25">
      <c r="A1631" s="334" t="s">
        <v>2240</v>
      </c>
      <c r="B1631" s="336" t="s">
        <v>2218</v>
      </c>
      <c r="C1631" s="337"/>
      <c r="D1631" s="340" t="s">
        <v>50</v>
      </c>
      <c r="E1631" s="295" t="s">
        <v>1441</v>
      </c>
    </row>
    <row r="1632" spans="1:5" x14ac:dyDescent="0.25">
      <c r="A1632" s="335"/>
      <c r="B1632" s="338"/>
      <c r="C1632" s="339"/>
      <c r="D1632" s="341"/>
      <c r="E1632" s="296" t="s">
        <v>1442</v>
      </c>
    </row>
    <row r="1633" spans="1:5" x14ac:dyDescent="0.25">
      <c r="A1633" s="326" t="s">
        <v>2241</v>
      </c>
      <c r="B1633" s="328" t="s">
        <v>2218</v>
      </c>
      <c r="C1633" s="329"/>
      <c r="D1633" s="332" t="s">
        <v>50</v>
      </c>
      <c r="E1633" s="297" t="s">
        <v>1441</v>
      </c>
    </row>
    <row r="1634" spans="1:5" x14ac:dyDescent="0.25">
      <c r="A1634" s="327"/>
      <c r="B1634" s="330"/>
      <c r="C1634" s="331"/>
      <c r="D1634" s="333"/>
      <c r="E1634" s="298" t="s">
        <v>1442</v>
      </c>
    </row>
    <row r="1635" spans="1:5" x14ac:dyDescent="0.25">
      <c r="A1635" s="334" t="s">
        <v>2242</v>
      </c>
      <c r="B1635" s="336" t="s">
        <v>2243</v>
      </c>
      <c r="C1635" s="337"/>
      <c r="D1635" s="340" t="s">
        <v>50</v>
      </c>
      <c r="E1635" s="295" t="s">
        <v>1441</v>
      </c>
    </row>
    <row r="1636" spans="1:5" x14ac:dyDescent="0.25">
      <c r="A1636" s="335"/>
      <c r="B1636" s="338"/>
      <c r="C1636" s="339"/>
      <c r="D1636" s="341"/>
      <c r="E1636" s="296" t="s">
        <v>1442</v>
      </c>
    </row>
    <row r="1637" spans="1:5" x14ac:dyDescent="0.25">
      <c r="A1637" s="326" t="s">
        <v>2244</v>
      </c>
      <c r="B1637" s="328" t="s">
        <v>2243</v>
      </c>
      <c r="C1637" s="329"/>
      <c r="D1637" s="332" t="s">
        <v>50</v>
      </c>
      <c r="E1637" s="297" t="s">
        <v>1441</v>
      </c>
    </row>
    <row r="1638" spans="1:5" x14ac:dyDescent="0.25">
      <c r="A1638" s="327"/>
      <c r="B1638" s="330"/>
      <c r="C1638" s="331"/>
      <c r="D1638" s="333"/>
      <c r="E1638" s="298" t="s">
        <v>1442</v>
      </c>
    </row>
    <row r="1639" spans="1:5" x14ac:dyDescent="0.25">
      <c r="A1639" s="334" t="s">
        <v>2245</v>
      </c>
      <c r="B1639" s="336" t="s">
        <v>2243</v>
      </c>
      <c r="C1639" s="337"/>
      <c r="D1639" s="340" t="s">
        <v>50</v>
      </c>
      <c r="E1639" s="295" t="s">
        <v>1441</v>
      </c>
    </row>
    <row r="1640" spans="1:5" x14ac:dyDescent="0.25">
      <c r="A1640" s="335"/>
      <c r="B1640" s="338"/>
      <c r="C1640" s="339"/>
      <c r="D1640" s="341"/>
      <c r="E1640" s="296" t="s">
        <v>1442</v>
      </c>
    </row>
    <row r="1641" spans="1:5" x14ac:dyDescent="0.25">
      <c r="A1641" s="326" t="s">
        <v>2246</v>
      </c>
      <c r="B1641" s="328" t="s">
        <v>2243</v>
      </c>
      <c r="C1641" s="329"/>
      <c r="D1641" s="332" t="s">
        <v>50</v>
      </c>
      <c r="E1641" s="297" t="s">
        <v>1441</v>
      </c>
    </row>
    <row r="1642" spans="1:5" x14ac:dyDescent="0.25">
      <c r="A1642" s="327"/>
      <c r="B1642" s="330"/>
      <c r="C1642" s="331"/>
      <c r="D1642" s="333"/>
      <c r="E1642" s="298" t="s">
        <v>1442</v>
      </c>
    </row>
    <row r="1643" spans="1:5" x14ac:dyDescent="0.25">
      <c r="A1643" s="334" t="s">
        <v>2247</v>
      </c>
      <c r="B1643" s="336" t="s">
        <v>2243</v>
      </c>
      <c r="C1643" s="337"/>
      <c r="D1643" s="340" t="s">
        <v>50</v>
      </c>
      <c r="E1643" s="295" t="s">
        <v>1441</v>
      </c>
    </row>
    <row r="1644" spans="1:5" x14ac:dyDescent="0.25">
      <c r="A1644" s="335"/>
      <c r="B1644" s="338"/>
      <c r="C1644" s="339"/>
      <c r="D1644" s="341"/>
      <c r="E1644" s="296" t="s">
        <v>1442</v>
      </c>
    </row>
    <row r="1645" spans="1:5" x14ac:dyDescent="0.25">
      <c r="A1645" s="326" t="s">
        <v>2248</v>
      </c>
      <c r="B1645" s="328" t="s">
        <v>2243</v>
      </c>
      <c r="C1645" s="329"/>
      <c r="D1645" s="332" t="s">
        <v>50</v>
      </c>
      <c r="E1645" s="297" t="s">
        <v>1441</v>
      </c>
    </row>
    <row r="1646" spans="1:5" x14ac:dyDescent="0.25">
      <c r="A1646" s="327"/>
      <c r="B1646" s="330"/>
      <c r="C1646" s="331"/>
      <c r="D1646" s="333"/>
      <c r="E1646" s="298" t="s">
        <v>1442</v>
      </c>
    </row>
    <row r="1647" spans="1:5" x14ac:dyDescent="0.25">
      <c r="A1647" s="334" t="s">
        <v>2249</v>
      </c>
      <c r="B1647" s="336" t="s">
        <v>2243</v>
      </c>
      <c r="C1647" s="337"/>
      <c r="D1647" s="340" t="s">
        <v>50</v>
      </c>
      <c r="E1647" s="295" t="s">
        <v>1441</v>
      </c>
    </row>
    <row r="1648" spans="1:5" x14ac:dyDescent="0.25">
      <c r="A1648" s="335"/>
      <c r="B1648" s="338"/>
      <c r="C1648" s="339"/>
      <c r="D1648" s="341"/>
      <c r="E1648" s="296" t="s">
        <v>1442</v>
      </c>
    </row>
    <row r="1649" spans="1:5" x14ac:dyDescent="0.25">
      <c r="A1649" s="326" t="s">
        <v>2250</v>
      </c>
      <c r="B1649" s="328" t="s">
        <v>2251</v>
      </c>
      <c r="C1649" s="329"/>
      <c r="D1649" s="332" t="s">
        <v>50</v>
      </c>
      <c r="E1649" s="297" t="s">
        <v>1441</v>
      </c>
    </row>
    <row r="1650" spans="1:5" x14ac:dyDescent="0.25">
      <c r="A1650" s="327"/>
      <c r="B1650" s="330"/>
      <c r="C1650" s="331"/>
      <c r="D1650" s="333"/>
      <c r="E1650" s="298" t="s">
        <v>1442</v>
      </c>
    </row>
    <row r="1651" spans="1:5" x14ac:dyDescent="0.25">
      <c r="A1651" s="334" t="s">
        <v>2252</v>
      </c>
      <c r="B1651" s="336" t="s">
        <v>2251</v>
      </c>
      <c r="C1651" s="337"/>
      <c r="D1651" s="340" t="s">
        <v>50</v>
      </c>
      <c r="E1651" s="295" t="s">
        <v>1441</v>
      </c>
    </row>
    <row r="1652" spans="1:5" x14ac:dyDescent="0.25">
      <c r="A1652" s="335"/>
      <c r="B1652" s="338"/>
      <c r="C1652" s="339"/>
      <c r="D1652" s="341"/>
      <c r="E1652" s="296" t="s">
        <v>1442</v>
      </c>
    </row>
    <row r="1653" spans="1:5" x14ac:dyDescent="0.25">
      <c r="A1653" s="326" t="s">
        <v>2253</v>
      </c>
      <c r="B1653" s="328" t="s">
        <v>2251</v>
      </c>
      <c r="C1653" s="329"/>
      <c r="D1653" s="332" t="s">
        <v>50</v>
      </c>
      <c r="E1653" s="297" t="s">
        <v>1441</v>
      </c>
    </row>
    <row r="1654" spans="1:5" x14ac:dyDescent="0.25">
      <c r="A1654" s="327"/>
      <c r="B1654" s="330"/>
      <c r="C1654" s="331"/>
      <c r="D1654" s="333"/>
      <c r="E1654" s="298" t="s">
        <v>1442</v>
      </c>
    </row>
    <row r="1655" spans="1:5" x14ac:dyDescent="0.25">
      <c r="A1655" s="334" t="s">
        <v>2254</v>
      </c>
      <c r="B1655" s="336" t="s">
        <v>2251</v>
      </c>
      <c r="C1655" s="337"/>
      <c r="D1655" s="340" t="s">
        <v>50</v>
      </c>
      <c r="E1655" s="295" t="s">
        <v>1441</v>
      </c>
    </row>
    <row r="1656" spans="1:5" x14ac:dyDescent="0.25">
      <c r="A1656" s="335"/>
      <c r="B1656" s="338"/>
      <c r="C1656" s="339"/>
      <c r="D1656" s="341"/>
      <c r="E1656" s="296" t="s">
        <v>1442</v>
      </c>
    </row>
    <row r="1657" spans="1:5" x14ac:dyDescent="0.25">
      <c r="A1657" s="326" t="s">
        <v>2255</v>
      </c>
      <c r="B1657" s="328" t="s">
        <v>2251</v>
      </c>
      <c r="C1657" s="329"/>
      <c r="D1657" s="332" t="s">
        <v>50</v>
      </c>
      <c r="E1657" s="297" t="s">
        <v>1441</v>
      </c>
    </row>
    <row r="1658" spans="1:5" x14ac:dyDescent="0.25">
      <c r="A1658" s="327"/>
      <c r="B1658" s="330"/>
      <c r="C1658" s="331"/>
      <c r="D1658" s="333"/>
      <c r="E1658" s="298" t="s">
        <v>1442</v>
      </c>
    </row>
    <row r="1659" spans="1:5" x14ac:dyDescent="0.25">
      <c r="A1659" s="334" t="s">
        <v>2256</v>
      </c>
      <c r="B1659" s="336" t="s">
        <v>2251</v>
      </c>
      <c r="C1659" s="337"/>
      <c r="D1659" s="340" t="s">
        <v>50</v>
      </c>
      <c r="E1659" s="295" t="s">
        <v>1441</v>
      </c>
    </row>
    <row r="1660" spans="1:5" x14ac:dyDescent="0.25">
      <c r="A1660" s="335"/>
      <c r="B1660" s="338"/>
      <c r="C1660" s="339"/>
      <c r="D1660" s="341"/>
      <c r="E1660" s="296" t="s">
        <v>1442</v>
      </c>
    </row>
    <row r="1661" spans="1:5" x14ac:dyDescent="0.25">
      <c r="A1661" s="326" t="s">
        <v>2257</v>
      </c>
      <c r="B1661" s="328" t="s">
        <v>2251</v>
      </c>
      <c r="C1661" s="329"/>
      <c r="D1661" s="332" t="s">
        <v>50</v>
      </c>
      <c r="E1661" s="297" t="s">
        <v>1441</v>
      </c>
    </row>
    <row r="1662" spans="1:5" x14ac:dyDescent="0.25">
      <c r="A1662" s="327"/>
      <c r="B1662" s="330"/>
      <c r="C1662" s="331"/>
      <c r="D1662" s="333"/>
      <c r="E1662" s="298" t="s">
        <v>1442</v>
      </c>
    </row>
    <row r="1663" spans="1:5" x14ac:dyDescent="0.25">
      <c r="A1663" s="334" t="s">
        <v>2258</v>
      </c>
      <c r="B1663" s="336" t="s">
        <v>2251</v>
      </c>
      <c r="C1663" s="337"/>
      <c r="D1663" s="340" t="s">
        <v>50</v>
      </c>
      <c r="E1663" s="295" t="s">
        <v>1441</v>
      </c>
    </row>
    <row r="1664" spans="1:5" x14ac:dyDescent="0.25">
      <c r="A1664" s="335"/>
      <c r="B1664" s="338"/>
      <c r="C1664" s="339"/>
      <c r="D1664" s="341"/>
      <c r="E1664" s="296" t="s">
        <v>1442</v>
      </c>
    </row>
    <row r="1665" spans="1:5" x14ac:dyDescent="0.25">
      <c r="A1665" s="326" t="s">
        <v>2259</v>
      </c>
      <c r="B1665" s="328" t="s">
        <v>2260</v>
      </c>
      <c r="C1665" s="329"/>
      <c r="D1665" s="332" t="s">
        <v>50</v>
      </c>
      <c r="E1665" s="297" t="s">
        <v>1441</v>
      </c>
    </row>
    <row r="1666" spans="1:5" x14ac:dyDescent="0.25">
      <c r="A1666" s="327"/>
      <c r="B1666" s="330"/>
      <c r="C1666" s="331"/>
      <c r="D1666" s="333"/>
      <c r="E1666" s="298" t="s">
        <v>1442</v>
      </c>
    </row>
    <row r="1667" spans="1:5" x14ac:dyDescent="0.25">
      <c r="A1667" s="334" t="s">
        <v>2261</v>
      </c>
      <c r="B1667" s="336" t="s">
        <v>2260</v>
      </c>
      <c r="C1667" s="337"/>
      <c r="D1667" s="340" t="s">
        <v>50</v>
      </c>
      <c r="E1667" s="295" t="s">
        <v>1441</v>
      </c>
    </row>
    <row r="1668" spans="1:5" x14ac:dyDescent="0.25">
      <c r="A1668" s="335"/>
      <c r="B1668" s="338"/>
      <c r="C1668" s="339"/>
      <c r="D1668" s="341"/>
      <c r="E1668" s="296" t="s">
        <v>1442</v>
      </c>
    </row>
    <row r="1669" spans="1:5" x14ac:dyDescent="0.25">
      <c r="A1669" s="326" t="s">
        <v>2262</v>
      </c>
      <c r="B1669" s="328" t="s">
        <v>2260</v>
      </c>
      <c r="C1669" s="329"/>
      <c r="D1669" s="332" t="s">
        <v>50</v>
      </c>
      <c r="E1669" s="297" t="s">
        <v>1441</v>
      </c>
    </row>
    <row r="1670" spans="1:5" x14ac:dyDescent="0.25">
      <c r="A1670" s="327"/>
      <c r="B1670" s="330"/>
      <c r="C1670" s="331"/>
      <c r="D1670" s="333"/>
      <c r="E1670" s="298" t="s">
        <v>1442</v>
      </c>
    </row>
    <row r="1671" spans="1:5" x14ac:dyDescent="0.25">
      <c r="A1671" s="334" t="s">
        <v>2263</v>
      </c>
      <c r="B1671" s="336" t="s">
        <v>2260</v>
      </c>
      <c r="C1671" s="337"/>
      <c r="D1671" s="340" t="s">
        <v>50</v>
      </c>
      <c r="E1671" s="295" t="s">
        <v>1441</v>
      </c>
    </row>
    <row r="1672" spans="1:5" x14ac:dyDescent="0.25">
      <c r="A1672" s="335"/>
      <c r="B1672" s="338"/>
      <c r="C1672" s="339"/>
      <c r="D1672" s="341"/>
      <c r="E1672" s="296" t="s">
        <v>1442</v>
      </c>
    </row>
    <row r="1673" spans="1:5" x14ac:dyDescent="0.25">
      <c r="A1673" s="326" t="s">
        <v>2264</v>
      </c>
      <c r="B1673" s="328" t="s">
        <v>2260</v>
      </c>
      <c r="C1673" s="329"/>
      <c r="D1673" s="332" t="s">
        <v>50</v>
      </c>
      <c r="E1673" s="297" t="s">
        <v>1441</v>
      </c>
    </row>
    <row r="1674" spans="1:5" x14ac:dyDescent="0.25">
      <c r="A1674" s="327"/>
      <c r="B1674" s="330"/>
      <c r="C1674" s="331"/>
      <c r="D1674" s="333"/>
      <c r="E1674" s="298" t="s">
        <v>1442</v>
      </c>
    </row>
    <row r="1675" spans="1:5" x14ac:dyDescent="0.25">
      <c r="A1675" s="334" t="s">
        <v>2265</v>
      </c>
      <c r="B1675" s="336" t="s">
        <v>2266</v>
      </c>
      <c r="C1675" s="337"/>
      <c r="D1675" s="340" t="s">
        <v>50</v>
      </c>
      <c r="E1675" s="295" t="s">
        <v>1441</v>
      </c>
    </row>
    <row r="1676" spans="1:5" x14ac:dyDescent="0.25">
      <c r="A1676" s="335"/>
      <c r="B1676" s="338"/>
      <c r="C1676" s="339"/>
      <c r="D1676" s="341"/>
      <c r="E1676" s="296" t="s">
        <v>1442</v>
      </c>
    </row>
    <row r="1677" spans="1:5" x14ac:dyDescent="0.25">
      <c r="A1677" s="326" t="s">
        <v>2267</v>
      </c>
      <c r="B1677" s="328" t="s">
        <v>2260</v>
      </c>
      <c r="C1677" s="329"/>
      <c r="D1677" s="332" t="s">
        <v>50</v>
      </c>
      <c r="E1677" s="297" t="s">
        <v>1441</v>
      </c>
    </row>
    <row r="1678" spans="1:5" x14ac:dyDescent="0.25">
      <c r="A1678" s="327"/>
      <c r="B1678" s="330"/>
      <c r="C1678" s="331"/>
      <c r="D1678" s="333"/>
      <c r="E1678" s="298" t="s">
        <v>1442</v>
      </c>
    </row>
    <row r="1679" spans="1:5" x14ac:dyDescent="0.25">
      <c r="A1679" s="334" t="s">
        <v>2268</v>
      </c>
      <c r="B1679" s="336" t="s">
        <v>2260</v>
      </c>
      <c r="C1679" s="337"/>
      <c r="D1679" s="340" t="s">
        <v>50</v>
      </c>
      <c r="E1679" s="295" t="s">
        <v>1441</v>
      </c>
    </row>
    <row r="1680" spans="1:5" x14ac:dyDescent="0.25">
      <c r="A1680" s="335"/>
      <c r="B1680" s="338"/>
      <c r="C1680" s="339"/>
      <c r="D1680" s="341"/>
      <c r="E1680" s="296" t="s">
        <v>1442</v>
      </c>
    </row>
    <row r="1681" spans="1:5" x14ac:dyDescent="0.25">
      <c r="A1681" s="326" t="s">
        <v>2269</v>
      </c>
      <c r="B1681" s="328" t="s">
        <v>2266</v>
      </c>
      <c r="C1681" s="329"/>
      <c r="D1681" s="332" t="s">
        <v>50</v>
      </c>
      <c r="E1681" s="297" t="s">
        <v>1441</v>
      </c>
    </row>
    <row r="1682" spans="1:5" x14ac:dyDescent="0.25">
      <c r="A1682" s="327"/>
      <c r="B1682" s="330"/>
      <c r="C1682" s="331"/>
      <c r="D1682" s="333"/>
      <c r="E1682" s="298" t="s">
        <v>1442</v>
      </c>
    </row>
    <row r="1683" spans="1:5" x14ac:dyDescent="0.25">
      <c r="A1683" s="334" t="s">
        <v>2270</v>
      </c>
      <c r="B1683" s="336" t="s">
        <v>2266</v>
      </c>
      <c r="C1683" s="337"/>
      <c r="D1683" s="340" t="s">
        <v>50</v>
      </c>
      <c r="E1683" s="295" t="s">
        <v>1441</v>
      </c>
    </row>
    <row r="1684" spans="1:5" x14ac:dyDescent="0.25">
      <c r="A1684" s="335"/>
      <c r="B1684" s="338"/>
      <c r="C1684" s="339"/>
      <c r="D1684" s="341"/>
      <c r="E1684" s="296" t="s">
        <v>1442</v>
      </c>
    </row>
    <row r="1685" spans="1:5" x14ac:dyDescent="0.25">
      <c r="A1685" s="326" t="s">
        <v>2271</v>
      </c>
      <c r="B1685" s="328" t="s">
        <v>2260</v>
      </c>
      <c r="C1685" s="329"/>
      <c r="D1685" s="332" t="s">
        <v>50</v>
      </c>
      <c r="E1685" s="297" t="s">
        <v>1441</v>
      </c>
    </row>
    <row r="1686" spans="1:5" x14ac:dyDescent="0.25">
      <c r="A1686" s="327"/>
      <c r="B1686" s="330"/>
      <c r="C1686" s="331"/>
      <c r="D1686" s="333"/>
      <c r="E1686" s="298" t="s">
        <v>1442</v>
      </c>
    </row>
    <row r="1687" spans="1:5" x14ac:dyDescent="0.25">
      <c r="A1687" s="334" t="s">
        <v>2272</v>
      </c>
      <c r="B1687" s="336" t="s">
        <v>2260</v>
      </c>
      <c r="C1687" s="337"/>
      <c r="D1687" s="340" t="s">
        <v>50</v>
      </c>
      <c r="E1687" s="295" t="s">
        <v>1441</v>
      </c>
    </row>
    <row r="1688" spans="1:5" x14ac:dyDescent="0.25">
      <c r="A1688" s="335"/>
      <c r="B1688" s="338"/>
      <c r="C1688" s="339"/>
      <c r="D1688" s="341"/>
      <c r="E1688" s="296" t="s">
        <v>1442</v>
      </c>
    </row>
    <row r="1689" spans="1:5" x14ac:dyDescent="0.25">
      <c r="A1689" s="326" t="s">
        <v>2273</v>
      </c>
      <c r="B1689" s="328" t="s">
        <v>2260</v>
      </c>
      <c r="C1689" s="329"/>
      <c r="D1689" s="332" t="s">
        <v>50</v>
      </c>
      <c r="E1689" s="297" t="s">
        <v>1441</v>
      </c>
    </row>
    <row r="1690" spans="1:5" x14ac:dyDescent="0.25">
      <c r="A1690" s="327"/>
      <c r="B1690" s="330"/>
      <c r="C1690" s="331"/>
      <c r="D1690" s="333"/>
      <c r="E1690" s="298" t="s">
        <v>1442</v>
      </c>
    </row>
    <row r="1691" spans="1:5" x14ac:dyDescent="0.25">
      <c r="A1691" s="334" t="s">
        <v>2274</v>
      </c>
      <c r="B1691" s="336" t="s">
        <v>2266</v>
      </c>
      <c r="C1691" s="337"/>
      <c r="D1691" s="340" t="s">
        <v>50</v>
      </c>
      <c r="E1691" s="295" t="s">
        <v>1441</v>
      </c>
    </row>
    <row r="1692" spans="1:5" x14ac:dyDescent="0.25">
      <c r="A1692" s="335"/>
      <c r="B1692" s="338"/>
      <c r="C1692" s="339"/>
      <c r="D1692" s="341"/>
      <c r="E1692" s="296" t="s">
        <v>1442</v>
      </c>
    </row>
    <row r="1693" spans="1:5" x14ac:dyDescent="0.25">
      <c r="A1693" s="326" t="s">
        <v>2275</v>
      </c>
      <c r="B1693" s="328" t="s">
        <v>2260</v>
      </c>
      <c r="C1693" s="329"/>
      <c r="D1693" s="332" t="s">
        <v>50</v>
      </c>
      <c r="E1693" s="297" t="s">
        <v>1441</v>
      </c>
    </row>
    <row r="1694" spans="1:5" x14ac:dyDescent="0.25">
      <c r="A1694" s="327"/>
      <c r="B1694" s="330"/>
      <c r="C1694" s="331"/>
      <c r="D1694" s="333"/>
      <c r="E1694" s="298" t="s">
        <v>1442</v>
      </c>
    </row>
    <row r="1695" spans="1:5" x14ac:dyDescent="0.25">
      <c r="A1695" s="334" t="s">
        <v>2276</v>
      </c>
      <c r="B1695" s="336" t="s">
        <v>2260</v>
      </c>
      <c r="C1695" s="337"/>
      <c r="D1695" s="340" t="s">
        <v>50</v>
      </c>
      <c r="E1695" s="295" t="s">
        <v>1441</v>
      </c>
    </row>
    <row r="1696" spans="1:5" x14ac:dyDescent="0.25">
      <c r="A1696" s="335"/>
      <c r="B1696" s="338"/>
      <c r="C1696" s="339"/>
      <c r="D1696" s="341"/>
      <c r="E1696" s="296" t="s">
        <v>1442</v>
      </c>
    </row>
    <row r="1697" spans="1:5" x14ac:dyDescent="0.25">
      <c r="A1697" s="326" t="s">
        <v>2277</v>
      </c>
      <c r="B1697" s="328" t="s">
        <v>2260</v>
      </c>
      <c r="C1697" s="329"/>
      <c r="D1697" s="332" t="s">
        <v>50</v>
      </c>
      <c r="E1697" s="297" t="s">
        <v>1441</v>
      </c>
    </row>
    <row r="1698" spans="1:5" x14ac:dyDescent="0.25">
      <c r="A1698" s="327"/>
      <c r="B1698" s="330"/>
      <c r="C1698" s="331"/>
      <c r="D1698" s="333"/>
      <c r="E1698" s="298" t="s">
        <v>1442</v>
      </c>
    </row>
    <row r="1699" spans="1:5" x14ac:dyDescent="0.25">
      <c r="A1699" s="334" t="s">
        <v>2278</v>
      </c>
      <c r="B1699" s="336" t="s">
        <v>2260</v>
      </c>
      <c r="C1699" s="337"/>
      <c r="D1699" s="340" t="s">
        <v>50</v>
      </c>
      <c r="E1699" s="295" t="s">
        <v>1441</v>
      </c>
    </row>
    <row r="1700" spans="1:5" x14ac:dyDescent="0.25">
      <c r="A1700" s="335"/>
      <c r="B1700" s="338"/>
      <c r="C1700" s="339"/>
      <c r="D1700" s="341"/>
      <c r="E1700" s="296" t="s">
        <v>1442</v>
      </c>
    </row>
    <row r="1701" spans="1:5" x14ac:dyDescent="0.25">
      <c r="A1701" s="326" t="s">
        <v>2279</v>
      </c>
      <c r="B1701" s="328" t="s">
        <v>2260</v>
      </c>
      <c r="C1701" s="329"/>
      <c r="D1701" s="332" t="s">
        <v>50</v>
      </c>
      <c r="E1701" s="297" t="s">
        <v>1441</v>
      </c>
    </row>
    <row r="1702" spans="1:5" x14ac:dyDescent="0.25">
      <c r="A1702" s="327"/>
      <c r="B1702" s="330"/>
      <c r="C1702" s="331"/>
      <c r="D1702" s="333"/>
      <c r="E1702" s="298" t="s">
        <v>1442</v>
      </c>
    </row>
    <row r="1703" spans="1:5" x14ac:dyDescent="0.25">
      <c r="A1703" s="334" t="s">
        <v>2280</v>
      </c>
      <c r="B1703" s="336" t="s">
        <v>2260</v>
      </c>
      <c r="C1703" s="337"/>
      <c r="D1703" s="340" t="s">
        <v>50</v>
      </c>
      <c r="E1703" s="295" t="s">
        <v>1441</v>
      </c>
    </row>
    <row r="1704" spans="1:5" x14ac:dyDescent="0.25">
      <c r="A1704" s="335"/>
      <c r="B1704" s="338"/>
      <c r="C1704" s="339"/>
      <c r="D1704" s="341"/>
      <c r="E1704" s="296" t="s">
        <v>1442</v>
      </c>
    </row>
    <row r="1705" spans="1:5" x14ac:dyDescent="0.25">
      <c r="A1705" s="326" t="s">
        <v>2281</v>
      </c>
      <c r="B1705" s="328" t="s">
        <v>2282</v>
      </c>
      <c r="C1705" s="329"/>
      <c r="D1705" s="332" t="s">
        <v>50</v>
      </c>
      <c r="E1705" s="297" t="s">
        <v>1441</v>
      </c>
    </row>
    <row r="1706" spans="1:5" x14ac:dyDescent="0.25">
      <c r="A1706" s="327"/>
      <c r="B1706" s="330"/>
      <c r="C1706" s="331"/>
      <c r="D1706" s="333"/>
      <c r="E1706" s="298" t="s">
        <v>1442</v>
      </c>
    </row>
    <row r="1707" spans="1:5" x14ac:dyDescent="0.25">
      <c r="A1707" s="334" t="s">
        <v>2283</v>
      </c>
      <c r="B1707" s="336" t="s">
        <v>2282</v>
      </c>
      <c r="C1707" s="337"/>
      <c r="D1707" s="340" t="s">
        <v>50</v>
      </c>
      <c r="E1707" s="295" t="s">
        <v>1441</v>
      </c>
    </row>
    <row r="1708" spans="1:5" x14ac:dyDescent="0.25">
      <c r="A1708" s="335"/>
      <c r="B1708" s="338"/>
      <c r="C1708" s="339"/>
      <c r="D1708" s="341"/>
      <c r="E1708" s="296" t="s">
        <v>1442</v>
      </c>
    </row>
    <row r="1709" spans="1:5" x14ac:dyDescent="0.25">
      <c r="A1709" s="326" t="s">
        <v>2284</v>
      </c>
      <c r="B1709" s="328" t="s">
        <v>2282</v>
      </c>
      <c r="C1709" s="329"/>
      <c r="D1709" s="332" t="s">
        <v>50</v>
      </c>
      <c r="E1709" s="297" t="s">
        <v>1441</v>
      </c>
    </row>
    <row r="1710" spans="1:5" x14ac:dyDescent="0.25">
      <c r="A1710" s="327"/>
      <c r="B1710" s="330"/>
      <c r="C1710" s="331"/>
      <c r="D1710" s="333"/>
      <c r="E1710" s="298" t="s">
        <v>1442</v>
      </c>
    </row>
    <row r="1711" spans="1:5" x14ac:dyDescent="0.25">
      <c r="A1711" s="334" t="s">
        <v>2285</v>
      </c>
      <c r="B1711" s="336" t="s">
        <v>2282</v>
      </c>
      <c r="C1711" s="337"/>
      <c r="D1711" s="340" t="s">
        <v>50</v>
      </c>
      <c r="E1711" s="295" t="s">
        <v>1441</v>
      </c>
    </row>
    <row r="1712" spans="1:5" x14ac:dyDescent="0.25">
      <c r="A1712" s="335"/>
      <c r="B1712" s="338"/>
      <c r="C1712" s="339"/>
      <c r="D1712" s="341"/>
      <c r="E1712" s="296" t="s">
        <v>1442</v>
      </c>
    </row>
    <row r="1713" spans="1:5" x14ac:dyDescent="0.25">
      <c r="A1713" s="326" t="s">
        <v>2286</v>
      </c>
      <c r="B1713" s="328" t="s">
        <v>2282</v>
      </c>
      <c r="C1713" s="329"/>
      <c r="D1713" s="332" t="s">
        <v>50</v>
      </c>
      <c r="E1713" s="297" t="s">
        <v>1441</v>
      </c>
    </row>
    <row r="1714" spans="1:5" x14ac:dyDescent="0.25">
      <c r="A1714" s="327"/>
      <c r="B1714" s="330"/>
      <c r="C1714" s="331"/>
      <c r="D1714" s="333"/>
      <c r="E1714" s="298" t="s">
        <v>1442</v>
      </c>
    </row>
    <row r="1715" spans="1:5" x14ac:dyDescent="0.25">
      <c r="A1715" s="334" t="s">
        <v>2287</v>
      </c>
      <c r="B1715" s="336" t="s">
        <v>2282</v>
      </c>
      <c r="C1715" s="337"/>
      <c r="D1715" s="340" t="s">
        <v>50</v>
      </c>
      <c r="E1715" s="295" t="s">
        <v>1441</v>
      </c>
    </row>
    <row r="1716" spans="1:5" x14ac:dyDescent="0.25">
      <c r="A1716" s="335"/>
      <c r="B1716" s="338"/>
      <c r="C1716" s="339"/>
      <c r="D1716" s="341"/>
      <c r="E1716" s="296" t="s">
        <v>1442</v>
      </c>
    </row>
    <row r="1717" spans="1:5" x14ac:dyDescent="0.25">
      <c r="A1717" s="326" t="s">
        <v>2288</v>
      </c>
      <c r="B1717" s="328" t="s">
        <v>2282</v>
      </c>
      <c r="C1717" s="329"/>
      <c r="D1717" s="332" t="s">
        <v>50</v>
      </c>
      <c r="E1717" s="297" t="s">
        <v>1441</v>
      </c>
    </row>
    <row r="1718" spans="1:5" x14ac:dyDescent="0.25">
      <c r="A1718" s="327"/>
      <c r="B1718" s="330"/>
      <c r="C1718" s="331"/>
      <c r="D1718" s="333"/>
      <c r="E1718" s="298" t="s">
        <v>1442</v>
      </c>
    </row>
    <row r="1719" spans="1:5" x14ac:dyDescent="0.25">
      <c r="A1719" s="334" t="s">
        <v>2250</v>
      </c>
      <c r="B1719" s="336" t="s">
        <v>2282</v>
      </c>
      <c r="C1719" s="337"/>
      <c r="D1719" s="340" t="s">
        <v>50</v>
      </c>
      <c r="E1719" s="295" t="s">
        <v>1441</v>
      </c>
    </row>
    <row r="1720" spans="1:5" x14ac:dyDescent="0.25">
      <c r="A1720" s="335"/>
      <c r="B1720" s="338"/>
      <c r="C1720" s="339"/>
      <c r="D1720" s="341"/>
      <c r="E1720" s="296" t="s">
        <v>1442</v>
      </c>
    </row>
    <row r="1721" spans="1:5" x14ac:dyDescent="0.25">
      <c r="A1721" s="326" t="s">
        <v>2289</v>
      </c>
      <c r="B1721" s="328" t="s">
        <v>2290</v>
      </c>
      <c r="C1721" s="329"/>
      <c r="D1721" s="332" t="s">
        <v>50</v>
      </c>
      <c r="E1721" s="297" t="s">
        <v>1441</v>
      </c>
    </row>
    <row r="1722" spans="1:5" x14ac:dyDescent="0.25">
      <c r="A1722" s="327"/>
      <c r="B1722" s="330"/>
      <c r="C1722" s="331"/>
      <c r="D1722" s="333"/>
      <c r="E1722" s="298" t="s">
        <v>1442</v>
      </c>
    </row>
    <row r="1723" spans="1:5" x14ac:dyDescent="0.25">
      <c r="A1723" s="334" t="s">
        <v>2291</v>
      </c>
      <c r="B1723" s="336" t="s">
        <v>2290</v>
      </c>
      <c r="C1723" s="337"/>
      <c r="D1723" s="340" t="s">
        <v>50</v>
      </c>
      <c r="E1723" s="295" t="s">
        <v>1441</v>
      </c>
    </row>
    <row r="1724" spans="1:5" x14ac:dyDescent="0.25">
      <c r="A1724" s="335"/>
      <c r="B1724" s="338"/>
      <c r="C1724" s="339"/>
      <c r="D1724" s="341"/>
      <c r="E1724" s="296" t="s">
        <v>1442</v>
      </c>
    </row>
    <row r="1725" spans="1:5" x14ac:dyDescent="0.25">
      <c r="A1725" s="326" t="s">
        <v>2292</v>
      </c>
      <c r="B1725" s="328" t="s">
        <v>2290</v>
      </c>
      <c r="C1725" s="329"/>
      <c r="D1725" s="332" t="s">
        <v>50</v>
      </c>
      <c r="E1725" s="297" t="s">
        <v>1441</v>
      </c>
    </row>
    <row r="1726" spans="1:5" x14ac:dyDescent="0.25">
      <c r="A1726" s="327"/>
      <c r="B1726" s="330"/>
      <c r="C1726" s="331"/>
      <c r="D1726" s="333"/>
      <c r="E1726" s="298" t="s">
        <v>1442</v>
      </c>
    </row>
    <row r="1727" spans="1:5" x14ac:dyDescent="0.25">
      <c r="A1727" s="334" t="s">
        <v>2293</v>
      </c>
      <c r="B1727" s="336" t="s">
        <v>2290</v>
      </c>
      <c r="C1727" s="337"/>
      <c r="D1727" s="340" t="s">
        <v>50</v>
      </c>
      <c r="E1727" s="295" t="s">
        <v>1441</v>
      </c>
    </row>
    <row r="1728" spans="1:5" x14ac:dyDescent="0.25">
      <c r="A1728" s="335"/>
      <c r="B1728" s="338"/>
      <c r="C1728" s="339"/>
      <c r="D1728" s="341"/>
      <c r="E1728" s="296" t="s">
        <v>1442</v>
      </c>
    </row>
    <row r="1729" spans="1:5" x14ac:dyDescent="0.25">
      <c r="A1729" s="326" t="s">
        <v>2294</v>
      </c>
      <c r="B1729" s="328" t="s">
        <v>2290</v>
      </c>
      <c r="C1729" s="329"/>
      <c r="D1729" s="332" t="s">
        <v>50</v>
      </c>
      <c r="E1729" s="297" t="s">
        <v>1441</v>
      </c>
    </row>
    <row r="1730" spans="1:5" x14ac:dyDescent="0.25">
      <c r="A1730" s="327"/>
      <c r="B1730" s="330"/>
      <c r="C1730" s="331"/>
      <c r="D1730" s="333"/>
      <c r="E1730" s="298" t="s">
        <v>1442</v>
      </c>
    </row>
    <row r="1731" spans="1:5" x14ac:dyDescent="0.25">
      <c r="A1731" s="334" t="s">
        <v>2295</v>
      </c>
      <c r="B1731" s="336" t="s">
        <v>2290</v>
      </c>
      <c r="C1731" s="337"/>
      <c r="D1731" s="340" t="s">
        <v>50</v>
      </c>
      <c r="E1731" s="295" t="s">
        <v>1441</v>
      </c>
    </row>
    <row r="1732" spans="1:5" x14ac:dyDescent="0.25">
      <c r="A1732" s="335"/>
      <c r="B1732" s="338"/>
      <c r="C1732" s="339"/>
      <c r="D1732" s="341"/>
      <c r="E1732" s="296" t="s">
        <v>1442</v>
      </c>
    </row>
    <row r="1733" spans="1:5" x14ac:dyDescent="0.25">
      <c r="A1733" s="326" t="s">
        <v>2296</v>
      </c>
      <c r="B1733" s="328" t="s">
        <v>2290</v>
      </c>
      <c r="C1733" s="329"/>
      <c r="D1733" s="332" t="s">
        <v>50</v>
      </c>
      <c r="E1733" s="297" t="s">
        <v>1441</v>
      </c>
    </row>
    <row r="1734" spans="1:5" x14ac:dyDescent="0.25">
      <c r="A1734" s="327"/>
      <c r="B1734" s="330"/>
      <c r="C1734" s="331"/>
      <c r="D1734" s="333"/>
      <c r="E1734" s="298" t="s">
        <v>1442</v>
      </c>
    </row>
    <row r="1735" spans="1:5" x14ac:dyDescent="0.25">
      <c r="A1735" s="334" t="s">
        <v>2297</v>
      </c>
      <c r="B1735" s="336" t="s">
        <v>2290</v>
      </c>
      <c r="C1735" s="337"/>
      <c r="D1735" s="340" t="s">
        <v>50</v>
      </c>
      <c r="E1735" s="295" t="s">
        <v>1441</v>
      </c>
    </row>
    <row r="1736" spans="1:5" x14ac:dyDescent="0.25">
      <c r="A1736" s="335"/>
      <c r="B1736" s="338"/>
      <c r="C1736" s="339"/>
      <c r="D1736" s="341"/>
      <c r="E1736" s="296" t="s">
        <v>1442</v>
      </c>
    </row>
    <row r="1737" spans="1:5" x14ac:dyDescent="0.25">
      <c r="A1737" s="326" t="s">
        <v>2298</v>
      </c>
      <c r="B1737" s="328" t="s">
        <v>2290</v>
      </c>
      <c r="C1737" s="329"/>
      <c r="D1737" s="332" t="s">
        <v>50</v>
      </c>
      <c r="E1737" s="297" t="s">
        <v>1441</v>
      </c>
    </row>
    <row r="1738" spans="1:5" x14ac:dyDescent="0.25">
      <c r="A1738" s="327"/>
      <c r="B1738" s="330"/>
      <c r="C1738" s="331"/>
      <c r="D1738" s="333"/>
      <c r="E1738" s="298" t="s">
        <v>1442</v>
      </c>
    </row>
    <row r="1739" spans="1:5" x14ac:dyDescent="0.25">
      <c r="A1739" s="334" t="s">
        <v>2299</v>
      </c>
      <c r="B1739" s="336" t="s">
        <v>2290</v>
      </c>
      <c r="C1739" s="337"/>
      <c r="D1739" s="340" t="s">
        <v>50</v>
      </c>
      <c r="E1739" s="295" t="s">
        <v>1441</v>
      </c>
    </row>
    <row r="1740" spans="1:5" x14ac:dyDescent="0.25">
      <c r="A1740" s="335"/>
      <c r="B1740" s="338"/>
      <c r="C1740" s="339"/>
      <c r="D1740" s="341"/>
      <c r="E1740" s="296" t="s">
        <v>1442</v>
      </c>
    </row>
    <row r="1741" spans="1:5" x14ac:dyDescent="0.25">
      <c r="A1741" s="326" t="s">
        <v>2300</v>
      </c>
      <c r="B1741" s="328" t="s">
        <v>2290</v>
      </c>
      <c r="C1741" s="329"/>
      <c r="D1741" s="332" t="s">
        <v>50</v>
      </c>
      <c r="E1741" s="297" t="s">
        <v>1441</v>
      </c>
    </row>
    <row r="1742" spans="1:5" x14ac:dyDescent="0.25">
      <c r="A1742" s="327"/>
      <c r="B1742" s="330"/>
      <c r="C1742" s="331"/>
      <c r="D1742" s="333"/>
      <c r="E1742" s="298" t="s">
        <v>1442</v>
      </c>
    </row>
    <row r="1743" spans="1:5" x14ac:dyDescent="0.25">
      <c r="A1743" s="334" t="s">
        <v>2301</v>
      </c>
      <c r="B1743" s="336" t="s">
        <v>2290</v>
      </c>
      <c r="C1743" s="337"/>
      <c r="D1743" s="340" t="s">
        <v>50</v>
      </c>
      <c r="E1743" s="295" t="s">
        <v>1441</v>
      </c>
    </row>
    <row r="1744" spans="1:5" x14ac:dyDescent="0.25">
      <c r="A1744" s="335"/>
      <c r="B1744" s="338"/>
      <c r="C1744" s="339"/>
      <c r="D1744" s="341"/>
      <c r="E1744" s="296" t="s">
        <v>1442</v>
      </c>
    </row>
    <row r="1745" spans="1:5" x14ac:dyDescent="0.25">
      <c r="A1745" s="326" t="s">
        <v>2302</v>
      </c>
      <c r="B1745" s="328" t="s">
        <v>2290</v>
      </c>
      <c r="C1745" s="329"/>
      <c r="D1745" s="332" t="s">
        <v>50</v>
      </c>
      <c r="E1745" s="297" t="s">
        <v>1441</v>
      </c>
    </row>
    <row r="1746" spans="1:5" x14ac:dyDescent="0.25">
      <c r="A1746" s="327"/>
      <c r="B1746" s="330"/>
      <c r="C1746" s="331"/>
      <c r="D1746" s="333"/>
      <c r="E1746" s="298" t="s">
        <v>1442</v>
      </c>
    </row>
    <row r="1747" spans="1:5" x14ac:dyDescent="0.25">
      <c r="A1747" s="334" t="s">
        <v>2303</v>
      </c>
      <c r="B1747" s="336" t="s">
        <v>2304</v>
      </c>
      <c r="C1747" s="337"/>
      <c r="D1747" s="340" t="s">
        <v>50</v>
      </c>
      <c r="E1747" s="295" t="s">
        <v>1441</v>
      </c>
    </row>
    <row r="1748" spans="1:5" x14ac:dyDescent="0.25">
      <c r="A1748" s="335"/>
      <c r="B1748" s="338"/>
      <c r="C1748" s="339"/>
      <c r="D1748" s="341"/>
      <c r="E1748" s="296" t="s">
        <v>1442</v>
      </c>
    </row>
    <row r="1749" spans="1:5" x14ac:dyDescent="0.25">
      <c r="A1749" s="326" t="s">
        <v>2305</v>
      </c>
      <c r="B1749" s="328" t="s">
        <v>2304</v>
      </c>
      <c r="C1749" s="329"/>
      <c r="D1749" s="332" t="s">
        <v>50</v>
      </c>
      <c r="E1749" s="297" t="s">
        <v>1441</v>
      </c>
    </row>
    <row r="1750" spans="1:5" x14ac:dyDescent="0.25">
      <c r="A1750" s="327"/>
      <c r="B1750" s="330"/>
      <c r="C1750" s="331"/>
      <c r="D1750" s="333"/>
      <c r="E1750" s="298" t="s">
        <v>1442</v>
      </c>
    </row>
    <row r="1751" spans="1:5" x14ac:dyDescent="0.25">
      <c r="A1751" s="334" t="s">
        <v>2306</v>
      </c>
      <c r="B1751" s="336" t="s">
        <v>2304</v>
      </c>
      <c r="C1751" s="337"/>
      <c r="D1751" s="340" t="s">
        <v>50</v>
      </c>
      <c r="E1751" s="295" t="s">
        <v>1441</v>
      </c>
    </row>
    <row r="1752" spans="1:5" x14ac:dyDescent="0.25">
      <c r="A1752" s="335"/>
      <c r="B1752" s="338"/>
      <c r="C1752" s="339"/>
      <c r="D1752" s="341"/>
      <c r="E1752" s="296" t="s">
        <v>1442</v>
      </c>
    </row>
    <row r="1753" spans="1:5" x14ac:dyDescent="0.25">
      <c r="A1753" s="326" t="s">
        <v>2307</v>
      </c>
      <c r="B1753" s="328" t="s">
        <v>2304</v>
      </c>
      <c r="C1753" s="329"/>
      <c r="D1753" s="332" t="s">
        <v>50</v>
      </c>
      <c r="E1753" s="297" t="s">
        <v>1441</v>
      </c>
    </row>
    <row r="1754" spans="1:5" x14ac:dyDescent="0.25">
      <c r="A1754" s="327"/>
      <c r="B1754" s="330"/>
      <c r="C1754" s="331"/>
      <c r="D1754" s="333"/>
      <c r="E1754" s="298" t="s">
        <v>1442</v>
      </c>
    </row>
    <row r="1755" spans="1:5" x14ac:dyDescent="0.25">
      <c r="A1755" s="334" t="s">
        <v>2308</v>
      </c>
      <c r="B1755" s="336" t="s">
        <v>2304</v>
      </c>
      <c r="C1755" s="337"/>
      <c r="D1755" s="340" t="s">
        <v>50</v>
      </c>
      <c r="E1755" s="295" t="s">
        <v>1441</v>
      </c>
    </row>
    <row r="1756" spans="1:5" x14ac:dyDescent="0.25">
      <c r="A1756" s="335"/>
      <c r="B1756" s="338"/>
      <c r="C1756" s="339"/>
      <c r="D1756" s="341"/>
      <c r="E1756" s="296" t="s">
        <v>1442</v>
      </c>
    </row>
    <row r="1757" spans="1:5" x14ac:dyDescent="0.25">
      <c r="A1757" s="326" t="s">
        <v>2309</v>
      </c>
      <c r="B1757" s="328" t="s">
        <v>2310</v>
      </c>
      <c r="C1757" s="329"/>
      <c r="D1757" s="332" t="s">
        <v>50</v>
      </c>
      <c r="E1757" s="297" t="s">
        <v>1441</v>
      </c>
    </row>
    <row r="1758" spans="1:5" x14ac:dyDescent="0.25">
      <c r="A1758" s="327"/>
      <c r="B1758" s="330"/>
      <c r="C1758" s="331"/>
      <c r="D1758" s="333"/>
      <c r="E1758" s="298" t="s">
        <v>1442</v>
      </c>
    </row>
    <row r="1759" spans="1:5" x14ac:dyDescent="0.25">
      <c r="A1759" s="334" t="s">
        <v>2311</v>
      </c>
      <c r="B1759" s="336" t="s">
        <v>2310</v>
      </c>
      <c r="C1759" s="337"/>
      <c r="D1759" s="340" t="s">
        <v>50</v>
      </c>
      <c r="E1759" s="295" t="s">
        <v>1441</v>
      </c>
    </row>
    <row r="1760" spans="1:5" x14ac:dyDescent="0.25">
      <c r="A1760" s="335"/>
      <c r="B1760" s="338"/>
      <c r="C1760" s="339"/>
      <c r="D1760" s="341"/>
      <c r="E1760" s="296" t="s">
        <v>1442</v>
      </c>
    </row>
    <row r="1761" spans="1:5" x14ac:dyDescent="0.25">
      <c r="A1761" s="326" t="s">
        <v>2312</v>
      </c>
      <c r="B1761" s="328" t="s">
        <v>2310</v>
      </c>
      <c r="C1761" s="329"/>
      <c r="D1761" s="332" t="s">
        <v>50</v>
      </c>
      <c r="E1761" s="297" t="s">
        <v>1441</v>
      </c>
    </row>
    <row r="1762" spans="1:5" x14ac:dyDescent="0.25">
      <c r="A1762" s="327"/>
      <c r="B1762" s="330"/>
      <c r="C1762" s="331"/>
      <c r="D1762" s="333"/>
      <c r="E1762" s="298" t="s">
        <v>1442</v>
      </c>
    </row>
    <row r="1763" spans="1:5" x14ac:dyDescent="0.25">
      <c r="A1763" s="334" t="s">
        <v>2313</v>
      </c>
      <c r="B1763" s="336" t="s">
        <v>2310</v>
      </c>
      <c r="C1763" s="337"/>
      <c r="D1763" s="340" t="s">
        <v>50</v>
      </c>
      <c r="E1763" s="295" t="s">
        <v>1441</v>
      </c>
    </row>
    <row r="1764" spans="1:5" x14ac:dyDescent="0.25">
      <c r="A1764" s="335"/>
      <c r="B1764" s="338"/>
      <c r="C1764" s="339"/>
      <c r="D1764" s="341"/>
      <c r="E1764" s="296" t="s">
        <v>1442</v>
      </c>
    </row>
    <row r="1765" spans="1:5" x14ac:dyDescent="0.25">
      <c r="A1765" s="326" t="s">
        <v>2314</v>
      </c>
      <c r="B1765" s="328" t="s">
        <v>2315</v>
      </c>
      <c r="C1765" s="329"/>
      <c r="D1765" s="332" t="s">
        <v>50</v>
      </c>
      <c r="E1765" s="297" t="s">
        <v>1441</v>
      </c>
    </row>
    <row r="1766" spans="1:5" x14ac:dyDescent="0.25">
      <c r="A1766" s="327"/>
      <c r="B1766" s="330"/>
      <c r="C1766" s="331"/>
      <c r="D1766" s="333"/>
      <c r="E1766" s="298" t="s">
        <v>1442</v>
      </c>
    </row>
    <row r="1767" spans="1:5" x14ac:dyDescent="0.25">
      <c r="A1767" s="334" t="s">
        <v>2316</v>
      </c>
      <c r="B1767" s="336" t="s">
        <v>2315</v>
      </c>
      <c r="C1767" s="337"/>
      <c r="D1767" s="340" t="s">
        <v>50</v>
      </c>
      <c r="E1767" s="295" t="s">
        <v>1441</v>
      </c>
    </row>
    <row r="1768" spans="1:5" x14ac:dyDescent="0.25">
      <c r="A1768" s="335"/>
      <c r="B1768" s="338"/>
      <c r="C1768" s="339"/>
      <c r="D1768" s="341"/>
      <c r="E1768" s="296" t="s">
        <v>1442</v>
      </c>
    </row>
    <row r="1769" spans="1:5" x14ac:dyDescent="0.25">
      <c r="A1769" s="326" t="s">
        <v>2317</v>
      </c>
      <c r="B1769" s="328" t="s">
        <v>2315</v>
      </c>
      <c r="C1769" s="329"/>
      <c r="D1769" s="332" t="s">
        <v>50</v>
      </c>
      <c r="E1769" s="297" t="s">
        <v>1441</v>
      </c>
    </row>
    <row r="1770" spans="1:5" x14ac:dyDescent="0.25">
      <c r="A1770" s="327"/>
      <c r="B1770" s="330"/>
      <c r="C1770" s="331"/>
      <c r="D1770" s="333"/>
      <c r="E1770" s="298" t="s">
        <v>1442</v>
      </c>
    </row>
    <row r="1771" spans="1:5" x14ac:dyDescent="0.25">
      <c r="A1771" s="334" t="s">
        <v>2318</v>
      </c>
      <c r="B1771" s="336" t="s">
        <v>2315</v>
      </c>
      <c r="C1771" s="337"/>
      <c r="D1771" s="340" t="s">
        <v>50</v>
      </c>
      <c r="E1771" s="295" t="s">
        <v>1441</v>
      </c>
    </row>
    <row r="1772" spans="1:5" x14ac:dyDescent="0.25">
      <c r="A1772" s="335"/>
      <c r="B1772" s="338"/>
      <c r="C1772" s="339"/>
      <c r="D1772" s="341"/>
      <c r="E1772" s="296" t="s">
        <v>1442</v>
      </c>
    </row>
    <row r="1773" spans="1:5" x14ac:dyDescent="0.25">
      <c r="A1773" s="326" t="s">
        <v>2319</v>
      </c>
      <c r="B1773" s="328" t="s">
        <v>2315</v>
      </c>
      <c r="C1773" s="329"/>
      <c r="D1773" s="332" t="s">
        <v>50</v>
      </c>
      <c r="E1773" s="297" t="s">
        <v>1441</v>
      </c>
    </row>
    <row r="1774" spans="1:5" x14ac:dyDescent="0.25">
      <c r="A1774" s="327"/>
      <c r="B1774" s="330"/>
      <c r="C1774" s="331"/>
      <c r="D1774" s="333"/>
      <c r="E1774" s="298" t="s">
        <v>1442</v>
      </c>
    </row>
    <row r="1775" spans="1:5" x14ac:dyDescent="0.25">
      <c r="A1775" s="334" t="s">
        <v>2320</v>
      </c>
      <c r="B1775" s="336" t="s">
        <v>2315</v>
      </c>
      <c r="C1775" s="337"/>
      <c r="D1775" s="340" t="s">
        <v>50</v>
      </c>
      <c r="E1775" s="295" t="s">
        <v>1441</v>
      </c>
    </row>
    <row r="1776" spans="1:5" x14ac:dyDescent="0.25">
      <c r="A1776" s="335"/>
      <c r="B1776" s="338"/>
      <c r="C1776" s="339"/>
      <c r="D1776" s="341"/>
      <c r="E1776" s="296" t="s">
        <v>1442</v>
      </c>
    </row>
    <row r="1777" spans="1:5" x14ac:dyDescent="0.25">
      <c r="A1777" s="326" t="s">
        <v>2321</v>
      </c>
      <c r="B1777" s="328" t="s">
        <v>2315</v>
      </c>
      <c r="C1777" s="329"/>
      <c r="D1777" s="332" t="s">
        <v>50</v>
      </c>
      <c r="E1777" s="297" t="s">
        <v>1441</v>
      </c>
    </row>
    <row r="1778" spans="1:5" x14ac:dyDescent="0.25">
      <c r="A1778" s="327"/>
      <c r="B1778" s="330"/>
      <c r="C1778" s="331"/>
      <c r="D1778" s="333"/>
      <c r="E1778" s="298" t="s">
        <v>1442</v>
      </c>
    </row>
    <row r="1779" spans="1:5" x14ac:dyDescent="0.25">
      <c r="A1779" s="334" t="s">
        <v>2322</v>
      </c>
      <c r="B1779" s="336" t="s">
        <v>2315</v>
      </c>
      <c r="C1779" s="337"/>
      <c r="D1779" s="340" t="s">
        <v>50</v>
      </c>
      <c r="E1779" s="295" t="s">
        <v>1441</v>
      </c>
    </row>
    <row r="1780" spans="1:5" x14ac:dyDescent="0.25">
      <c r="A1780" s="335"/>
      <c r="B1780" s="338"/>
      <c r="C1780" s="339"/>
      <c r="D1780" s="341"/>
      <c r="E1780" s="296" t="s">
        <v>1442</v>
      </c>
    </row>
    <row r="1781" spans="1:5" x14ac:dyDescent="0.25">
      <c r="A1781" s="326" t="s">
        <v>2323</v>
      </c>
      <c r="B1781" s="328" t="s">
        <v>2315</v>
      </c>
      <c r="C1781" s="329"/>
      <c r="D1781" s="332" t="s">
        <v>50</v>
      </c>
      <c r="E1781" s="297" t="s">
        <v>1441</v>
      </c>
    </row>
    <row r="1782" spans="1:5" x14ac:dyDescent="0.25">
      <c r="A1782" s="327"/>
      <c r="B1782" s="330"/>
      <c r="C1782" s="331"/>
      <c r="D1782" s="333"/>
      <c r="E1782" s="298" t="s">
        <v>1442</v>
      </c>
    </row>
    <row r="1783" spans="1:5" x14ac:dyDescent="0.25">
      <c r="A1783" s="334" t="s">
        <v>2324</v>
      </c>
      <c r="B1783" s="336" t="s">
        <v>2325</v>
      </c>
      <c r="C1783" s="337"/>
      <c r="D1783" s="340" t="s">
        <v>50</v>
      </c>
      <c r="E1783" s="295" t="s">
        <v>1441</v>
      </c>
    </row>
    <row r="1784" spans="1:5" x14ac:dyDescent="0.25">
      <c r="A1784" s="335"/>
      <c r="B1784" s="338"/>
      <c r="C1784" s="339"/>
      <c r="D1784" s="341"/>
      <c r="E1784" s="296" t="s">
        <v>1442</v>
      </c>
    </row>
    <row r="1785" spans="1:5" x14ac:dyDescent="0.25">
      <c r="A1785" s="326" t="s">
        <v>2326</v>
      </c>
      <c r="B1785" s="328" t="s">
        <v>2325</v>
      </c>
      <c r="C1785" s="329"/>
      <c r="D1785" s="332" t="s">
        <v>50</v>
      </c>
      <c r="E1785" s="297" t="s">
        <v>1441</v>
      </c>
    </row>
    <row r="1786" spans="1:5" x14ac:dyDescent="0.25">
      <c r="A1786" s="327"/>
      <c r="B1786" s="330"/>
      <c r="C1786" s="331"/>
      <c r="D1786" s="333"/>
      <c r="E1786" s="298" t="s">
        <v>1442</v>
      </c>
    </row>
    <row r="1787" spans="1:5" x14ac:dyDescent="0.25">
      <c r="A1787" s="334" t="s">
        <v>2327</v>
      </c>
      <c r="B1787" s="336" t="s">
        <v>2325</v>
      </c>
      <c r="C1787" s="337"/>
      <c r="D1787" s="340" t="s">
        <v>50</v>
      </c>
      <c r="E1787" s="295" t="s">
        <v>1441</v>
      </c>
    </row>
    <row r="1788" spans="1:5" x14ac:dyDescent="0.25">
      <c r="A1788" s="335"/>
      <c r="B1788" s="338"/>
      <c r="C1788" s="339"/>
      <c r="D1788" s="341"/>
      <c r="E1788" s="296" t="s">
        <v>1442</v>
      </c>
    </row>
    <row r="1789" spans="1:5" x14ac:dyDescent="0.25">
      <c r="A1789" s="326" t="s">
        <v>2328</v>
      </c>
      <c r="B1789" s="328" t="s">
        <v>2325</v>
      </c>
      <c r="C1789" s="329"/>
      <c r="D1789" s="332" t="s">
        <v>50</v>
      </c>
      <c r="E1789" s="297" t="s">
        <v>1441</v>
      </c>
    </row>
    <row r="1790" spans="1:5" x14ac:dyDescent="0.25">
      <c r="A1790" s="327"/>
      <c r="B1790" s="330"/>
      <c r="C1790" s="331"/>
      <c r="D1790" s="333"/>
      <c r="E1790" s="298" t="s">
        <v>1442</v>
      </c>
    </row>
    <row r="1791" spans="1:5" x14ac:dyDescent="0.25">
      <c r="A1791" s="334" t="s">
        <v>2329</v>
      </c>
      <c r="B1791" s="336" t="s">
        <v>2325</v>
      </c>
      <c r="C1791" s="337"/>
      <c r="D1791" s="340" t="s">
        <v>50</v>
      </c>
      <c r="E1791" s="295" t="s">
        <v>1441</v>
      </c>
    </row>
    <row r="1792" spans="1:5" x14ac:dyDescent="0.25">
      <c r="A1792" s="335"/>
      <c r="B1792" s="338"/>
      <c r="C1792" s="339"/>
      <c r="D1792" s="341"/>
      <c r="E1792" s="296" t="s">
        <v>1442</v>
      </c>
    </row>
    <row r="1793" spans="1:5" x14ac:dyDescent="0.25">
      <c r="A1793" s="326" t="s">
        <v>2330</v>
      </c>
      <c r="B1793" s="328" t="s">
        <v>2325</v>
      </c>
      <c r="C1793" s="329"/>
      <c r="D1793" s="332" t="s">
        <v>50</v>
      </c>
      <c r="E1793" s="297" t="s">
        <v>1441</v>
      </c>
    </row>
    <row r="1794" spans="1:5" x14ac:dyDescent="0.25">
      <c r="A1794" s="327"/>
      <c r="B1794" s="330"/>
      <c r="C1794" s="331"/>
      <c r="D1794" s="333"/>
      <c r="E1794" s="298" t="s">
        <v>1442</v>
      </c>
    </row>
    <row r="1795" spans="1:5" x14ac:dyDescent="0.25">
      <c r="A1795" s="334" t="s">
        <v>2331</v>
      </c>
      <c r="B1795" s="336" t="s">
        <v>2325</v>
      </c>
      <c r="C1795" s="337"/>
      <c r="D1795" s="340" t="s">
        <v>50</v>
      </c>
      <c r="E1795" s="295" t="s">
        <v>1441</v>
      </c>
    </row>
    <row r="1796" spans="1:5" x14ac:dyDescent="0.25">
      <c r="A1796" s="335"/>
      <c r="B1796" s="338"/>
      <c r="C1796" s="339"/>
      <c r="D1796" s="341"/>
      <c r="E1796" s="296" t="s">
        <v>1442</v>
      </c>
    </row>
    <row r="1797" spans="1:5" x14ac:dyDescent="0.25">
      <c r="A1797" s="326" t="s">
        <v>2332</v>
      </c>
      <c r="B1797" s="328" t="s">
        <v>2325</v>
      </c>
      <c r="C1797" s="329"/>
      <c r="D1797" s="332" t="s">
        <v>50</v>
      </c>
      <c r="E1797" s="297" t="s">
        <v>1441</v>
      </c>
    </row>
    <row r="1798" spans="1:5" x14ac:dyDescent="0.25">
      <c r="A1798" s="327"/>
      <c r="B1798" s="330"/>
      <c r="C1798" s="331"/>
      <c r="D1798" s="333"/>
      <c r="E1798" s="298" t="s">
        <v>1442</v>
      </c>
    </row>
    <row r="1799" spans="1:5" x14ac:dyDescent="0.25">
      <c r="A1799" s="334" t="s">
        <v>2333</v>
      </c>
      <c r="B1799" s="336" t="s">
        <v>2334</v>
      </c>
      <c r="C1799" s="337"/>
      <c r="D1799" s="340" t="s">
        <v>50</v>
      </c>
      <c r="E1799" s="295" t="s">
        <v>1441</v>
      </c>
    </row>
    <row r="1800" spans="1:5" x14ac:dyDescent="0.25">
      <c r="A1800" s="335"/>
      <c r="B1800" s="338"/>
      <c r="C1800" s="339"/>
      <c r="D1800" s="341"/>
      <c r="E1800" s="296" t="s">
        <v>1442</v>
      </c>
    </row>
    <row r="1801" spans="1:5" x14ac:dyDescent="0.25">
      <c r="A1801" s="326" t="s">
        <v>2335</v>
      </c>
      <c r="B1801" s="328" t="s">
        <v>2334</v>
      </c>
      <c r="C1801" s="329"/>
      <c r="D1801" s="332" t="s">
        <v>50</v>
      </c>
      <c r="E1801" s="297" t="s">
        <v>1441</v>
      </c>
    </row>
    <row r="1802" spans="1:5" x14ac:dyDescent="0.25">
      <c r="A1802" s="327"/>
      <c r="B1802" s="330"/>
      <c r="C1802" s="331"/>
      <c r="D1802" s="333"/>
      <c r="E1802" s="298" t="s">
        <v>1442</v>
      </c>
    </row>
    <row r="1803" spans="1:5" x14ac:dyDescent="0.25">
      <c r="A1803" s="334" t="s">
        <v>2336</v>
      </c>
      <c r="B1803" s="336" t="s">
        <v>2334</v>
      </c>
      <c r="C1803" s="337"/>
      <c r="D1803" s="340" t="s">
        <v>50</v>
      </c>
      <c r="E1803" s="295" t="s">
        <v>1441</v>
      </c>
    </row>
    <row r="1804" spans="1:5" x14ac:dyDescent="0.25">
      <c r="A1804" s="335"/>
      <c r="B1804" s="338"/>
      <c r="C1804" s="339"/>
      <c r="D1804" s="341"/>
      <c r="E1804" s="296" t="s">
        <v>1442</v>
      </c>
    </row>
    <row r="1805" spans="1:5" x14ac:dyDescent="0.25">
      <c r="A1805" s="326" t="s">
        <v>2337</v>
      </c>
      <c r="B1805" s="328" t="s">
        <v>2334</v>
      </c>
      <c r="C1805" s="329"/>
      <c r="D1805" s="332" t="s">
        <v>50</v>
      </c>
      <c r="E1805" s="297" t="s">
        <v>1441</v>
      </c>
    </row>
    <row r="1806" spans="1:5" x14ac:dyDescent="0.25">
      <c r="A1806" s="327"/>
      <c r="B1806" s="330"/>
      <c r="C1806" s="331"/>
      <c r="D1806" s="333"/>
      <c r="E1806" s="298" t="s">
        <v>1442</v>
      </c>
    </row>
    <row r="1807" spans="1:5" x14ac:dyDescent="0.25">
      <c r="A1807" s="334" t="s">
        <v>2338</v>
      </c>
      <c r="B1807" s="336" t="s">
        <v>2334</v>
      </c>
      <c r="C1807" s="337"/>
      <c r="D1807" s="340" t="s">
        <v>50</v>
      </c>
      <c r="E1807" s="295" t="s">
        <v>1441</v>
      </c>
    </row>
    <row r="1808" spans="1:5" x14ac:dyDescent="0.25">
      <c r="A1808" s="335"/>
      <c r="B1808" s="338"/>
      <c r="C1808" s="339"/>
      <c r="D1808" s="341"/>
      <c r="E1808" s="296" t="s">
        <v>1442</v>
      </c>
    </row>
    <row r="1809" spans="1:5" x14ac:dyDescent="0.25">
      <c r="A1809" s="326" t="s">
        <v>2339</v>
      </c>
      <c r="B1809" s="328" t="s">
        <v>2334</v>
      </c>
      <c r="C1809" s="329"/>
      <c r="D1809" s="332" t="s">
        <v>50</v>
      </c>
      <c r="E1809" s="297" t="s">
        <v>1441</v>
      </c>
    </row>
    <row r="1810" spans="1:5" x14ac:dyDescent="0.25">
      <c r="A1810" s="327"/>
      <c r="B1810" s="330"/>
      <c r="C1810" s="331"/>
      <c r="D1810" s="333"/>
      <c r="E1810" s="298" t="s">
        <v>1442</v>
      </c>
    </row>
    <row r="1811" spans="1:5" x14ac:dyDescent="0.25">
      <c r="A1811" s="334" t="s">
        <v>2340</v>
      </c>
      <c r="B1811" s="336" t="s">
        <v>2334</v>
      </c>
      <c r="C1811" s="337"/>
      <c r="D1811" s="340" t="s">
        <v>50</v>
      </c>
      <c r="E1811" s="295" t="s">
        <v>1441</v>
      </c>
    </row>
    <row r="1812" spans="1:5" x14ac:dyDescent="0.25">
      <c r="A1812" s="335"/>
      <c r="B1812" s="338"/>
      <c r="C1812" s="339"/>
      <c r="D1812" s="341"/>
      <c r="E1812" s="296" t="s">
        <v>1442</v>
      </c>
    </row>
    <row r="1813" spans="1:5" x14ac:dyDescent="0.25">
      <c r="A1813" s="326" t="s">
        <v>2341</v>
      </c>
      <c r="B1813" s="328" t="s">
        <v>2334</v>
      </c>
      <c r="C1813" s="329"/>
      <c r="D1813" s="332" t="s">
        <v>50</v>
      </c>
      <c r="E1813" s="297" t="s">
        <v>1441</v>
      </c>
    </row>
    <row r="1814" spans="1:5" x14ac:dyDescent="0.25">
      <c r="A1814" s="327"/>
      <c r="B1814" s="330"/>
      <c r="C1814" s="331"/>
      <c r="D1814" s="333"/>
      <c r="E1814" s="298" t="s">
        <v>1442</v>
      </c>
    </row>
    <row r="1815" spans="1:5" x14ac:dyDescent="0.25">
      <c r="A1815" s="334" t="s">
        <v>2342</v>
      </c>
      <c r="B1815" s="336" t="s">
        <v>2334</v>
      </c>
      <c r="C1815" s="337"/>
      <c r="D1815" s="340" t="s">
        <v>50</v>
      </c>
      <c r="E1815" s="295" t="s">
        <v>1441</v>
      </c>
    </row>
    <row r="1816" spans="1:5" x14ac:dyDescent="0.25">
      <c r="A1816" s="335"/>
      <c r="B1816" s="338"/>
      <c r="C1816" s="339"/>
      <c r="D1816" s="341"/>
      <c r="E1816" s="296" t="s">
        <v>1442</v>
      </c>
    </row>
    <row r="1817" spans="1:5" x14ac:dyDescent="0.25">
      <c r="A1817" s="326" t="s">
        <v>2343</v>
      </c>
      <c r="B1817" s="328" t="s">
        <v>2334</v>
      </c>
      <c r="C1817" s="329"/>
      <c r="D1817" s="332" t="s">
        <v>50</v>
      </c>
      <c r="E1817" s="297" t="s">
        <v>1441</v>
      </c>
    </row>
    <row r="1818" spans="1:5" x14ac:dyDescent="0.25">
      <c r="A1818" s="327"/>
      <c r="B1818" s="330"/>
      <c r="C1818" s="331"/>
      <c r="D1818" s="333"/>
      <c r="E1818" s="298" t="s">
        <v>1442</v>
      </c>
    </row>
    <row r="1819" spans="1:5" x14ac:dyDescent="0.25">
      <c r="A1819" s="334" t="s">
        <v>2344</v>
      </c>
      <c r="B1819" s="336" t="s">
        <v>2334</v>
      </c>
      <c r="C1819" s="337"/>
      <c r="D1819" s="340" t="s">
        <v>50</v>
      </c>
      <c r="E1819" s="295" t="s">
        <v>1441</v>
      </c>
    </row>
    <row r="1820" spans="1:5" x14ac:dyDescent="0.25">
      <c r="A1820" s="335"/>
      <c r="B1820" s="338"/>
      <c r="C1820" s="339"/>
      <c r="D1820" s="341"/>
      <c r="E1820" s="296" t="s">
        <v>1442</v>
      </c>
    </row>
    <row r="1821" spans="1:5" x14ac:dyDescent="0.25">
      <c r="A1821" s="326" t="s">
        <v>2345</v>
      </c>
      <c r="B1821" s="328" t="s">
        <v>2334</v>
      </c>
      <c r="C1821" s="329"/>
      <c r="D1821" s="332" t="s">
        <v>50</v>
      </c>
      <c r="E1821" s="297" t="s">
        <v>1441</v>
      </c>
    </row>
    <row r="1822" spans="1:5" x14ac:dyDescent="0.25">
      <c r="A1822" s="327"/>
      <c r="B1822" s="330"/>
      <c r="C1822" s="331"/>
      <c r="D1822" s="333"/>
      <c r="E1822" s="298" t="s">
        <v>1442</v>
      </c>
    </row>
    <row r="1823" spans="1:5" x14ac:dyDescent="0.25">
      <c r="A1823" s="334" t="s">
        <v>2346</v>
      </c>
      <c r="B1823" s="336" t="s">
        <v>2334</v>
      </c>
      <c r="C1823" s="337"/>
      <c r="D1823" s="340" t="s">
        <v>50</v>
      </c>
      <c r="E1823" s="295" t="s">
        <v>1441</v>
      </c>
    </row>
    <row r="1824" spans="1:5" x14ac:dyDescent="0.25">
      <c r="A1824" s="335"/>
      <c r="B1824" s="338"/>
      <c r="C1824" s="339"/>
      <c r="D1824" s="341"/>
      <c r="E1824" s="296" t="s">
        <v>1442</v>
      </c>
    </row>
    <row r="1825" spans="1:5" x14ac:dyDescent="0.25">
      <c r="A1825" s="326" t="s">
        <v>2347</v>
      </c>
      <c r="B1825" s="328" t="s">
        <v>2334</v>
      </c>
      <c r="C1825" s="329"/>
      <c r="D1825" s="332" t="s">
        <v>50</v>
      </c>
      <c r="E1825" s="297" t="s">
        <v>1441</v>
      </c>
    </row>
    <row r="1826" spans="1:5" x14ac:dyDescent="0.25">
      <c r="A1826" s="327"/>
      <c r="B1826" s="330"/>
      <c r="C1826" s="331"/>
      <c r="D1826" s="333"/>
      <c r="E1826" s="298" t="s">
        <v>1442</v>
      </c>
    </row>
    <row r="1827" spans="1:5" x14ac:dyDescent="0.25">
      <c r="A1827" s="334" t="s">
        <v>2348</v>
      </c>
      <c r="B1827" s="336" t="s">
        <v>2334</v>
      </c>
      <c r="C1827" s="337"/>
      <c r="D1827" s="340" t="s">
        <v>50</v>
      </c>
      <c r="E1827" s="295" t="s">
        <v>1441</v>
      </c>
    </row>
    <row r="1828" spans="1:5" x14ac:dyDescent="0.25">
      <c r="A1828" s="335"/>
      <c r="B1828" s="338"/>
      <c r="C1828" s="339"/>
      <c r="D1828" s="341"/>
      <c r="E1828" s="296" t="s">
        <v>1442</v>
      </c>
    </row>
    <row r="1829" spans="1:5" x14ac:dyDescent="0.25">
      <c r="A1829" s="326" t="s">
        <v>2349</v>
      </c>
      <c r="B1829" s="328" t="s">
        <v>2350</v>
      </c>
      <c r="C1829" s="329"/>
      <c r="D1829" s="332" t="s">
        <v>50</v>
      </c>
      <c r="E1829" s="297" t="s">
        <v>1441</v>
      </c>
    </row>
    <row r="1830" spans="1:5" x14ac:dyDescent="0.25">
      <c r="A1830" s="327"/>
      <c r="B1830" s="330"/>
      <c r="C1830" s="331"/>
      <c r="D1830" s="333"/>
      <c r="E1830" s="298" t="s">
        <v>1442</v>
      </c>
    </row>
    <row r="1831" spans="1:5" x14ac:dyDescent="0.25">
      <c r="A1831" s="334" t="s">
        <v>2351</v>
      </c>
      <c r="B1831" s="336" t="s">
        <v>2350</v>
      </c>
      <c r="C1831" s="337"/>
      <c r="D1831" s="340" t="s">
        <v>50</v>
      </c>
      <c r="E1831" s="295" t="s">
        <v>1441</v>
      </c>
    </row>
    <row r="1832" spans="1:5" x14ac:dyDescent="0.25">
      <c r="A1832" s="335"/>
      <c r="B1832" s="338"/>
      <c r="C1832" s="339"/>
      <c r="D1832" s="341"/>
      <c r="E1832" s="296" t="s">
        <v>1442</v>
      </c>
    </row>
    <row r="1833" spans="1:5" x14ac:dyDescent="0.25">
      <c r="A1833" s="326" t="s">
        <v>2352</v>
      </c>
      <c r="B1833" s="328" t="s">
        <v>2350</v>
      </c>
      <c r="C1833" s="329"/>
      <c r="D1833" s="332" t="s">
        <v>50</v>
      </c>
      <c r="E1833" s="297" t="s">
        <v>1441</v>
      </c>
    </row>
    <row r="1834" spans="1:5" x14ac:dyDescent="0.25">
      <c r="A1834" s="327"/>
      <c r="B1834" s="330"/>
      <c r="C1834" s="331"/>
      <c r="D1834" s="333"/>
      <c r="E1834" s="298" t="s">
        <v>1442</v>
      </c>
    </row>
    <row r="1835" spans="1:5" x14ac:dyDescent="0.25">
      <c r="A1835" s="334" t="s">
        <v>2353</v>
      </c>
      <c r="B1835" s="336" t="s">
        <v>2350</v>
      </c>
      <c r="C1835" s="337"/>
      <c r="D1835" s="340" t="s">
        <v>50</v>
      </c>
      <c r="E1835" s="295" t="s">
        <v>1441</v>
      </c>
    </row>
    <row r="1836" spans="1:5" x14ac:dyDescent="0.25">
      <c r="A1836" s="335"/>
      <c r="B1836" s="338"/>
      <c r="C1836" s="339"/>
      <c r="D1836" s="341"/>
      <c r="E1836" s="296" t="s">
        <v>1442</v>
      </c>
    </row>
    <row r="1837" spans="1:5" x14ac:dyDescent="0.25">
      <c r="A1837" s="326" t="s">
        <v>2354</v>
      </c>
      <c r="B1837" s="328" t="s">
        <v>2350</v>
      </c>
      <c r="C1837" s="329"/>
      <c r="D1837" s="332" t="s">
        <v>50</v>
      </c>
      <c r="E1837" s="297" t="s">
        <v>1441</v>
      </c>
    </row>
    <row r="1838" spans="1:5" x14ac:dyDescent="0.25">
      <c r="A1838" s="327"/>
      <c r="B1838" s="330"/>
      <c r="C1838" s="331"/>
      <c r="D1838" s="333"/>
      <c r="E1838" s="298" t="s">
        <v>1442</v>
      </c>
    </row>
    <row r="1839" spans="1:5" x14ac:dyDescent="0.25">
      <c r="A1839" s="334" t="s">
        <v>2355</v>
      </c>
      <c r="B1839" s="336" t="s">
        <v>2350</v>
      </c>
      <c r="C1839" s="337"/>
      <c r="D1839" s="340" t="s">
        <v>50</v>
      </c>
      <c r="E1839" s="295" t="s">
        <v>1441</v>
      </c>
    </row>
    <row r="1840" spans="1:5" x14ac:dyDescent="0.25">
      <c r="A1840" s="335"/>
      <c r="B1840" s="338"/>
      <c r="C1840" s="339"/>
      <c r="D1840" s="341"/>
      <c r="E1840" s="296" t="s">
        <v>1442</v>
      </c>
    </row>
    <row r="1841" spans="1:5" x14ac:dyDescent="0.25">
      <c r="A1841" s="326" t="s">
        <v>2356</v>
      </c>
      <c r="B1841" s="328" t="s">
        <v>2350</v>
      </c>
      <c r="C1841" s="329"/>
      <c r="D1841" s="332" t="s">
        <v>50</v>
      </c>
      <c r="E1841" s="297" t="s">
        <v>1441</v>
      </c>
    </row>
    <row r="1842" spans="1:5" x14ac:dyDescent="0.25">
      <c r="A1842" s="327"/>
      <c r="B1842" s="330"/>
      <c r="C1842" s="331"/>
      <c r="D1842" s="333"/>
      <c r="E1842" s="298" t="s">
        <v>1442</v>
      </c>
    </row>
    <row r="1843" spans="1:5" x14ac:dyDescent="0.25">
      <c r="A1843" s="334" t="s">
        <v>2357</v>
      </c>
      <c r="B1843" s="336" t="s">
        <v>2350</v>
      </c>
      <c r="C1843" s="337"/>
      <c r="D1843" s="340" t="s">
        <v>50</v>
      </c>
      <c r="E1843" s="295" t="s">
        <v>1441</v>
      </c>
    </row>
    <row r="1844" spans="1:5" x14ac:dyDescent="0.25">
      <c r="A1844" s="335"/>
      <c r="B1844" s="338"/>
      <c r="C1844" s="339"/>
      <c r="D1844" s="341"/>
      <c r="E1844" s="296" t="s">
        <v>1442</v>
      </c>
    </row>
    <row r="1845" spans="1:5" x14ac:dyDescent="0.25">
      <c r="A1845" s="326" t="s">
        <v>2358</v>
      </c>
      <c r="B1845" s="328" t="s">
        <v>2350</v>
      </c>
      <c r="C1845" s="329"/>
      <c r="D1845" s="332" t="s">
        <v>50</v>
      </c>
      <c r="E1845" s="297" t="s">
        <v>1441</v>
      </c>
    </row>
    <row r="1846" spans="1:5" x14ac:dyDescent="0.25">
      <c r="A1846" s="327"/>
      <c r="B1846" s="330"/>
      <c r="C1846" s="331"/>
      <c r="D1846" s="333"/>
      <c r="E1846" s="298" t="s">
        <v>1442</v>
      </c>
    </row>
    <row r="1847" spans="1:5" x14ac:dyDescent="0.25">
      <c r="A1847" s="334" t="s">
        <v>2359</v>
      </c>
      <c r="B1847" s="336" t="s">
        <v>2350</v>
      </c>
      <c r="C1847" s="337"/>
      <c r="D1847" s="340" t="s">
        <v>50</v>
      </c>
      <c r="E1847" s="295" t="s">
        <v>1441</v>
      </c>
    </row>
    <row r="1848" spans="1:5" x14ac:dyDescent="0.25">
      <c r="A1848" s="335"/>
      <c r="B1848" s="338"/>
      <c r="C1848" s="339"/>
      <c r="D1848" s="341"/>
      <c r="E1848" s="296" t="s">
        <v>1442</v>
      </c>
    </row>
    <row r="1849" spans="1:5" x14ac:dyDescent="0.25">
      <c r="A1849" s="326" t="s">
        <v>2360</v>
      </c>
      <c r="B1849" s="328" t="s">
        <v>2350</v>
      </c>
      <c r="C1849" s="329"/>
      <c r="D1849" s="332" t="s">
        <v>50</v>
      </c>
      <c r="E1849" s="297" t="s">
        <v>1441</v>
      </c>
    </row>
    <row r="1850" spans="1:5" x14ac:dyDescent="0.25">
      <c r="A1850" s="327"/>
      <c r="B1850" s="330"/>
      <c r="C1850" s="331"/>
      <c r="D1850" s="333"/>
      <c r="E1850" s="298" t="s">
        <v>1442</v>
      </c>
    </row>
    <row r="1851" spans="1:5" x14ac:dyDescent="0.25">
      <c r="A1851" s="334" t="s">
        <v>2361</v>
      </c>
      <c r="B1851" s="336" t="s">
        <v>2350</v>
      </c>
      <c r="C1851" s="337"/>
      <c r="D1851" s="340" t="s">
        <v>50</v>
      </c>
      <c r="E1851" s="295" t="s">
        <v>1441</v>
      </c>
    </row>
    <row r="1852" spans="1:5" x14ac:dyDescent="0.25">
      <c r="A1852" s="335"/>
      <c r="B1852" s="338"/>
      <c r="C1852" s="339"/>
      <c r="D1852" s="341"/>
      <c r="E1852" s="296" t="s">
        <v>1442</v>
      </c>
    </row>
    <row r="1853" spans="1:5" x14ac:dyDescent="0.25">
      <c r="A1853" s="326" t="s">
        <v>2362</v>
      </c>
      <c r="B1853" s="328" t="s">
        <v>2350</v>
      </c>
      <c r="C1853" s="329"/>
      <c r="D1853" s="332" t="s">
        <v>50</v>
      </c>
      <c r="E1853" s="297" t="s">
        <v>1441</v>
      </c>
    </row>
    <row r="1854" spans="1:5" x14ac:dyDescent="0.25">
      <c r="A1854" s="327"/>
      <c r="B1854" s="330"/>
      <c r="C1854" s="331"/>
      <c r="D1854" s="333"/>
      <c r="E1854" s="298" t="s">
        <v>1442</v>
      </c>
    </row>
    <row r="1855" spans="1:5" x14ac:dyDescent="0.25">
      <c r="A1855" s="334" t="s">
        <v>2363</v>
      </c>
      <c r="B1855" s="336" t="s">
        <v>2350</v>
      </c>
      <c r="C1855" s="337"/>
      <c r="D1855" s="340" t="s">
        <v>50</v>
      </c>
      <c r="E1855" s="295" t="s">
        <v>1441</v>
      </c>
    </row>
    <row r="1856" spans="1:5" x14ac:dyDescent="0.25">
      <c r="A1856" s="335"/>
      <c r="B1856" s="338"/>
      <c r="C1856" s="339"/>
      <c r="D1856" s="341"/>
      <c r="E1856" s="296" t="s">
        <v>1442</v>
      </c>
    </row>
    <row r="1857" spans="1:5" x14ac:dyDescent="0.25">
      <c r="A1857" s="326" t="s">
        <v>2364</v>
      </c>
      <c r="B1857" s="328" t="s">
        <v>2350</v>
      </c>
      <c r="C1857" s="329"/>
      <c r="D1857" s="332" t="s">
        <v>50</v>
      </c>
      <c r="E1857" s="297" t="s">
        <v>1441</v>
      </c>
    </row>
    <row r="1858" spans="1:5" x14ac:dyDescent="0.25">
      <c r="A1858" s="327"/>
      <c r="B1858" s="330"/>
      <c r="C1858" s="331"/>
      <c r="D1858" s="333"/>
      <c r="E1858" s="298" t="s">
        <v>1442</v>
      </c>
    </row>
    <row r="1859" spans="1:5" x14ac:dyDescent="0.25">
      <c r="A1859" s="334" t="s">
        <v>2365</v>
      </c>
      <c r="B1859" s="336" t="s">
        <v>2350</v>
      </c>
      <c r="C1859" s="337"/>
      <c r="D1859" s="340" t="s">
        <v>50</v>
      </c>
      <c r="E1859" s="295" t="s">
        <v>1441</v>
      </c>
    </row>
    <row r="1860" spans="1:5" x14ac:dyDescent="0.25">
      <c r="A1860" s="335"/>
      <c r="B1860" s="338"/>
      <c r="C1860" s="339"/>
      <c r="D1860" s="341"/>
      <c r="E1860" s="296" t="s">
        <v>1442</v>
      </c>
    </row>
    <row r="1861" spans="1:5" x14ac:dyDescent="0.25">
      <c r="A1861" s="326" t="s">
        <v>2366</v>
      </c>
      <c r="B1861" s="328" t="s">
        <v>2350</v>
      </c>
      <c r="C1861" s="329"/>
      <c r="D1861" s="332" t="s">
        <v>50</v>
      </c>
      <c r="E1861" s="297" t="s">
        <v>1441</v>
      </c>
    </row>
    <row r="1862" spans="1:5" x14ac:dyDescent="0.25">
      <c r="A1862" s="327"/>
      <c r="B1862" s="330"/>
      <c r="C1862" s="331"/>
      <c r="D1862" s="333"/>
      <c r="E1862" s="298" t="s">
        <v>1442</v>
      </c>
    </row>
    <row r="1863" spans="1:5" x14ac:dyDescent="0.25">
      <c r="A1863" s="334" t="s">
        <v>2367</v>
      </c>
      <c r="B1863" s="336" t="s">
        <v>2368</v>
      </c>
      <c r="C1863" s="337"/>
      <c r="D1863" s="340" t="s">
        <v>50</v>
      </c>
      <c r="E1863" s="295" t="s">
        <v>1441</v>
      </c>
    </row>
    <row r="1864" spans="1:5" x14ac:dyDescent="0.25">
      <c r="A1864" s="335"/>
      <c r="B1864" s="338"/>
      <c r="C1864" s="339"/>
      <c r="D1864" s="341"/>
      <c r="E1864" s="296" t="s">
        <v>1442</v>
      </c>
    </row>
    <row r="1865" spans="1:5" x14ac:dyDescent="0.25">
      <c r="A1865" s="326" t="s">
        <v>2369</v>
      </c>
      <c r="B1865" s="328" t="s">
        <v>2368</v>
      </c>
      <c r="C1865" s="329"/>
      <c r="D1865" s="332" t="s">
        <v>50</v>
      </c>
      <c r="E1865" s="297" t="s">
        <v>1441</v>
      </c>
    </row>
    <row r="1866" spans="1:5" x14ac:dyDescent="0.25">
      <c r="A1866" s="327"/>
      <c r="B1866" s="330"/>
      <c r="C1866" s="331"/>
      <c r="D1866" s="333"/>
      <c r="E1866" s="298" t="s">
        <v>1442</v>
      </c>
    </row>
    <row r="1867" spans="1:5" x14ac:dyDescent="0.25">
      <c r="A1867" s="334" t="s">
        <v>2169</v>
      </c>
      <c r="B1867" s="336" t="s">
        <v>2368</v>
      </c>
      <c r="C1867" s="337"/>
      <c r="D1867" s="340" t="s">
        <v>50</v>
      </c>
      <c r="E1867" s="295" t="s">
        <v>1441</v>
      </c>
    </row>
    <row r="1868" spans="1:5" x14ac:dyDescent="0.25">
      <c r="A1868" s="335"/>
      <c r="B1868" s="338"/>
      <c r="C1868" s="339"/>
      <c r="D1868" s="341"/>
      <c r="E1868" s="296" t="s">
        <v>1442</v>
      </c>
    </row>
    <row r="1869" spans="1:5" x14ac:dyDescent="0.25">
      <c r="A1869" s="326" t="s">
        <v>1928</v>
      </c>
      <c r="B1869" s="328" t="s">
        <v>2368</v>
      </c>
      <c r="C1869" s="329"/>
      <c r="D1869" s="332" t="s">
        <v>50</v>
      </c>
      <c r="E1869" s="297" t="s">
        <v>1441</v>
      </c>
    </row>
    <row r="1870" spans="1:5" x14ac:dyDescent="0.25">
      <c r="A1870" s="327"/>
      <c r="B1870" s="330"/>
      <c r="C1870" s="331"/>
      <c r="D1870" s="333"/>
      <c r="E1870" s="298" t="s">
        <v>1442</v>
      </c>
    </row>
    <row r="1871" spans="1:5" x14ac:dyDescent="0.25">
      <c r="A1871" s="334" t="s">
        <v>2370</v>
      </c>
      <c r="B1871" s="336" t="s">
        <v>2368</v>
      </c>
      <c r="C1871" s="337"/>
      <c r="D1871" s="340" t="s">
        <v>50</v>
      </c>
      <c r="E1871" s="295" t="s">
        <v>1441</v>
      </c>
    </row>
    <row r="1872" spans="1:5" x14ac:dyDescent="0.25">
      <c r="A1872" s="335"/>
      <c r="B1872" s="338"/>
      <c r="C1872" s="339"/>
      <c r="D1872" s="341"/>
      <c r="E1872" s="296" t="s">
        <v>1442</v>
      </c>
    </row>
    <row r="1873" spans="1:5" x14ac:dyDescent="0.25">
      <c r="A1873" s="326" t="s">
        <v>2371</v>
      </c>
      <c r="B1873" s="328" t="s">
        <v>2368</v>
      </c>
      <c r="C1873" s="329"/>
      <c r="D1873" s="332" t="s">
        <v>50</v>
      </c>
      <c r="E1873" s="297" t="s">
        <v>1441</v>
      </c>
    </row>
    <row r="1874" spans="1:5" x14ac:dyDescent="0.25">
      <c r="A1874" s="327"/>
      <c r="B1874" s="330"/>
      <c r="C1874" s="331"/>
      <c r="D1874" s="333"/>
      <c r="E1874" s="298" t="s">
        <v>1442</v>
      </c>
    </row>
    <row r="1875" spans="1:5" x14ac:dyDescent="0.25">
      <c r="A1875" s="334" t="s">
        <v>2372</v>
      </c>
      <c r="B1875" s="336" t="s">
        <v>2368</v>
      </c>
      <c r="C1875" s="337"/>
      <c r="D1875" s="340" t="s">
        <v>50</v>
      </c>
      <c r="E1875" s="295" t="s">
        <v>1441</v>
      </c>
    </row>
    <row r="1876" spans="1:5" x14ac:dyDescent="0.25">
      <c r="A1876" s="335"/>
      <c r="B1876" s="338"/>
      <c r="C1876" s="339"/>
      <c r="D1876" s="341"/>
      <c r="E1876" s="296" t="s">
        <v>1442</v>
      </c>
    </row>
    <row r="1877" spans="1:5" x14ac:dyDescent="0.25">
      <c r="A1877" s="326" t="s">
        <v>2373</v>
      </c>
      <c r="B1877" s="328" t="s">
        <v>2374</v>
      </c>
      <c r="C1877" s="329"/>
      <c r="D1877" s="332" t="s">
        <v>50</v>
      </c>
      <c r="E1877" s="297" t="s">
        <v>1441</v>
      </c>
    </row>
    <row r="1878" spans="1:5" x14ac:dyDescent="0.25">
      <c r="A1878" s="327"/>
      <c r="B1878" s="330"/>
      <c r="C1878" s="331"/>
      <c r="D1878" s="333"/>
      <c r="E1878" s="298" t="s">
        <v>1442</v>
      </c>
    </row>
    <row r="1879" spans="1:5" x14ac:dyDescent="0.25">
      <c r="A1879" s="334" t="s">
        <v>2375</v>
      </c>
      <c r="B1879" s="336" t="s">
        <v>2374</v>
      </c>
      <c r="C1879" s="337"/>
      <c r="D1879" s="340" t="s">
        <v>50</v>
      </c>
      <c r="E1879" s="295" t="s">
        <v>1441</v>
      </c>
    </row>
    <row r="1880" spans="1:5" x14ac:dyDescent="0.25">
      <c r="A1880" s="335"/>
      <c r="B1880" s="338"/>
      <c r="C1880" s="339"/>
      <c r="D1880" s="341"/>
      <c r="E1880" s="296" t="s">
        <v>1442</v>
      </c>
    </row>
    <row r="1881" spans="1:5" x14ac:dyDescent="0.25">
      <c r="A1881" s="326" t="s">
        <v>2376</v>
      </c>
      <c r="B1881" s="328" t="s">
        <v>2374</v>
      </c>
      <c r="C1881" s="329"/>
      <c r="D1881" s="332" t="s">
        <v>50</v>
      </c>
      <c r="E1881" s="297" t="s">
        <v>1441</v>
      </c>
    </row>
    <row r="1882" spans="1:5" x14ac:dyDescent="0.25">
      <c r="A1882" s="327"/>
      <c r="B1882" s="330"/>
      <c r="C1882" s="331"/>
      <c r="D1882" s="333"/>
      <c r="E1882" s="298" t="s">
        <v>1442</v>
      </c>
    </row>
    <row r="1883" spans="1:5" x14ac:dyDescent="0.25">
      <c r="A1883" s="334" t="s">
        <v>2377</v>
      </c>
      <c r="B1883" s="336" t="s">
        <v>2374</v>
      </c>
      <c r="C1883" s="337"/>
      <c r="D1883" s="340" t="s">
        <v>50</v>
      </c>
      <c r="E1883" s="295" t="s">
        <v>1441</v>
      </c>
    </row>
    <row r="1884" spans="1:5" x14ac:dyDescent="0.25">
      <c r="A1884" s="335"/>
      <c r="B1884" s="338"/>
      <c r="C1884" s="339"/>
      <c r="D1884" s="341"/>
      <c r="E1884" s="296" t="s">
        <v>1442</v>
      </c>
    </row>
    <row r="1885" spans="1:5" x14ac:dyDescent="0.25">
      <c r="A1885" s="326" t="s">
        <v>2378</v>
      </c>
      <c r="B1885" s="328" t="s">
        <v>2374</v>
      </c>
      <c r="C1885" s="329"/>
      <c r="D1885" s="332" t="s">
        <v>50</v>
      </c>
      <c r="E1885" s="297" t="s">
        <v>1441</v>
      </c>
    </row>
    <row r="1886" spans="1:5" x14ac:dyDescent="0.25">
      <c r="A1886" s="327"/>
      <c r="B1886" s="330"/>
      <c r="C1886" s="331"/>
      <c r="D1886" s="333"/>
      <c r="E1886" s="298" t="s">
        <v>1442</v>
      </c>
    </row>
    <row r="1887" spans="1:5" x14ac:dyDescent="0.25">
      <c r="A1887" s="334" t="s">
        <v>2379</v>
      </c>
      <c r="B1887" s="336" t="s">
        <v>2374</v>
      </c>
      <c r="C1887" s="337"/>
      <c r="D1887" s="340" t="s">
        <v>50</v>
      </c>
      <c r="E1887" s="295" t="s">
        <v>1441</v>
      </c>
    </row>
    <row r="1888" spans="1:5" x14ac:dyDescent="0.25">
      <c r="A1888" s="335"/>
      <c r="B1888" s="338"/>
      <c r="C1888" s="339"/>
      <c r="D1888" s="341"/>
      <c r="E1888" s="296" t="s">
        <v>1442</v>
      </c>
    </row>
    <row r="1889" spans="1:5" x14ac:dyDescent="0.25">
      <c r="A1889" s="326" t="s">
        <v>2380</v>
      </c>
      <c r="B1889" s="328" t="s">
        <v>2374</v>
      </c>
      <c r="C1889" s="329"/>
      <c r="D1889" s="332" t="s">
        <v>50</v>
      </c>
      <c r="E1889" s="297" t="s">
        <v>1441</v>
      </c>
    </row>
    <row r="1890" spans="1:5" x14ac:dyDescent="0.25">
      <c r="A1890" s="327"/>
      <c r="B1890" s="330"/>
      <c r="C1890" s="331"/>
      <c r="D1890" s="333"/>
      <c r="E1890" s="298" t="s">
        <v>1442</v>
      </c>
    </row>
    <row r="1891" spans="1:5" x14ac:dyDescent="0.25">
      <c r="A1891" s="334" t="s">
        <v>2381</v>
      </c>
      <c r="B1891" s="336" t="s">
        <v>2374</v>
      </c>
      <c r="C1891" s="337"/>
      <c r="D1891" s="340" t="s">
        <v>50</v>
      </c>
      <c r="E1891" s="295" t="s">
        <v>1441</v>
      </c>
    </row>
    <row r="1892" spans="1:5" x14ac:dyDescent="0.25">
      <c r="A1892" s="335"/>
      <c r="B1892" s="338"/>
      <c r="C1892" s="339"/>
      <c r="D1892" s="341"/>
      <c r="E1892" s="296" t="s">
        <v>1442</v>
      </c>
    </row>
    <row r="1893" spans="1:5" x14ac:dyDescent="0.25">
      <c r="A1893" s="326" t="s">
        <v>2382</v>
      </c>
      <c r="B1893" s="328" t="s">
        <v>2374</v>
      </c>
      <c r="C1893" s="329"/>
      <c r="D1893" s="332" t="s">
        <v>50</v>
      </c>
      <c r="E1893" s="297" t="s">
        <v>1441</v>
      </c>
    </row>
    <row r="1894" spans="1:5" x14ac:dyDescent="0.25">
      <c r="A1894" s="327"/>
      <c r="B1894" s="330"/>
      <c r="C1894" s="331"/>
      <c r="D1894" s="333"/>
      <c r="E1894" s="298" t="s">
        <v>1442</v>
      </c>
    </row>
    <row r="1895" spans="1:5" x14ac:dyDescent="0.25">
      <c r="A1895" s="334" t="s">
        <v>2383</v>
      </c>
      <c r="B1895" s="336" t="s">
        <v>2374</v>
      </c>
      <c r="C1895" s="337"/>
      <c r="D1895" s="340" t="s">
        <v>50</v>
      </c>
      <c r="E1895" s="295" t="s">
        <v>1441</v>
      </c>
    </row>
    <row r="1896" spans="1:5" x14ac:dyDescent="0.25">
      <c r="A1896" s="335"/>
      <c r="B1896" s="338"/>
      <c r="C1896" s="339"/>
      <c r="D1896" s="341"/>
      <c r="E1896" s="296" t="s">
        <v>1442</v>
      </c>
    </row>
    <row r="1897" spans="1:5" x14ac:dyDescent="0.25">
      <c r="A1897" s="326" t="s">
        <v>2384</v>
      </c>
      <c r="B1897" s="328" t="s">
        <v>2374</v>
      </c>
      <c r="C1897" s="329"/>
      <c r="D1897" s="332" t="s">
        <v>50</v>
      </c>
      <c r="E1897" s="297" t="s">
        <v>1441</v>
      </c>
    </row>
    <row r="1898" spans="1:5" x14ac:dyDescent="0.25">
      <c r="A1898" s="327"/>
      <c r="B1898" s="330"/>
      <c r="C1898" s="331"/>
      <c r="D1898" s="333"/>
      <c r="E1898" s="298" t="s">
        <v>1442</v>
      </c>
    </row>
    <row r="1899" spans="1:5" x14ac:dyDescent="0.25">
      <c r="A1899" s="334" t="s">
        <v>2385</v>
      </c>
      <c r="B1899" s="336" t="s">
        <v>2374</v>
      </c>
      <c r="C1899" s="337"/>
      <c r="D1899" s="340" t="s">
        <v>50</v>
      </c>
      <c r="E1899" s="295" t="s">
        <v>1441</v>
      </c>
    </row>
    <row r="1900" spans="1:5" x14ac:dyDescent="0.25">
      <c r="A1900" s="335"/>
      <c r="B1900" s="338"/>
      <c r="C1900" s="339"/>
      <c r="D1900" s="341"/>
      <c r="E1900" s="296" t="s">
        <v>1442</v>
      </c>
    </row>
    <row r="1901" spans="1:5" x14ac:dyDescent="0.25">
      <c r="A1901" s="326" t="s">
        <v>2386</v>
      </c>
      <c r="B1901" s="328" t="s">
        <v>2387</v>
      </c>
      <c r="C1901" s="329"/>
      <c r="D1901" s="332" t="s">
        <v>50</v>
      </c>
      <c r="E1901" s="297" t="s">
        <v>1441</v>
      </c>
    </row>
    <row r="1902" spans="1:5" x14ac:dyDescent="0.25">
      <c r="A1902" s="327"/>
      <c r="B1902" s="330"/>
      <c r="C1902" s="331"/>
      <c r="D1902" s="333"/>
      <c r="E1902" s="298" t="s">
        <v>1442</v>
      </c>
    </row>
    <row r="1903" spans="1:5" x14ac:dyDescent="0.25">
      <c r="A1903" s="334" t="s">
        <v>2388</v>
      </c>
      <c r="B1903" s="336" t="s">
        <v>2387</v>
      </c>
      <c r="C1903" s="337"/>
      <c r="D1903" s="340" t="s">
        <v>50</v>
      </c>
      <c r="E1903" s="295" t="s">
        <v>1441</v>
      </c>
    </row>
    <row r="1904" spans="1:5" x14ac:dyDescent="0.25">
      <c r="A1904" s="335"/>
      <c r="B1904" s="338"/>
      <c r="C1904" s="339"/>
      <c r="D1904" s="341"/>
      <c r="E1904" s="296" t="s">
        <v>1442</v>
      </c>
    </row>
    <row r="1905" spans="1:5" x14ac:dyDescent="0.25">
      <c r="A1905" s="326" t="s">
        <v>2014</v>
      </c>
      <c r="B1905" s="328" t="s">
        <v>2387</v>
      </c>
      <c r="C1905" s="329"/>
      <c r="D1905" s="332" t="s">
        <v>50</v>
      </c>
      <c r="E1905" s="297" t="s">
        <v>1441</v>
      </c>
    </row>
    <row r="1906" spans="1:5" x14ac:dyDescent="0.25">
      <c r="A1906" s="327"/>
      <c r="B1906" s="330"/>
      <c r="C1906" s="331"/>
      <c r="D1906" s="333"/>
      <c r="E1906" s="298" t="s">
        <v>1442</v>
      </c>
    </row>
    <row r="1907" spans="1:5" x14ac:dyDescent="0.25">
      <c r="A1907" s="334" t="s">
        <v>2389</v>
      </c>
      <c r="B1907" s="336" t="s">
        <v>2387</v>
      </c>
      <c r="C1907" s="337"/>
      <c r="D1907" s="340" t="s">
        <v>50</v>
      </c>
      <c r="E1907" s="295" t="s">
        <v>1441</v>
      </c>
    </row>
    <row r="1908" spans="1:5" x14ac:dyDescent="0.25">
      <c r="A1908" s="335"/>
      <c r="B1908" s="338"/>
      <c r="C1908" s="339"/>
      <c r="D1908" s="341"/>
      <c r="E1908" s="296" t="s">
        <v>1442</v>
      </c>
    </row>
    <row r="1909" spans="1:5" x14ac:dyDescent="0.25">
      <c r="A1909" s="326" t="s">
        <v>2390</v>
      </c>
      <c r="B1909" s="328" t="s">
        <v>2387</v>
      </c>
      <c r="C1909" s="329"/>
      <c r="D1909" s="332" t="s">
        <v>50</v>
      </c>
      <c r="E1909" s="297" t="s">
        <v>1441</v>
      </c>
    </row>
    <row r="1910" spans="1:5" x14ac:dyDescent="0.25">
      <c r="A1910" s="327"/>
      <c r="B1910" s="330"/>
      <c r="C1910" s="331"/>
      <c r="D1910" s="333"/>
      <c r="E1910" s="298" t="s">
        <v>1442</v>
      </c>
    </row>
    <row r="1911" spans="1:5" x14ac:dyDescent="0.25">
      <c r="A1911" s="334" t="s">
        <v>2391</v>
      </c>
      <c r="B1911" s="336" t="s">
        <v>2392</v>
      </c>
      <c r="C1911" s="337"/>
      <c r="D1911" s="340" t="s">
        <v>50</v>
      </c>
      <c r="E1911" s="295" t="s">
        <v>1441</v>
      </c>
    </row>
    <row r="1912" spans="1:5" x14ac:dyDescent="0.25">
      <c r="A1912" s="335"/>
      <c r="B1912" s="338"/>
      <c r="C1912" s="339"/>
      <c r="D1912" s="341"/>
      <c r="E1912" s="296" t="s">
        <v>1442</v>
      </c>
    </row>
    <row r="1913" spans="1:5" x14ac:dyDescent="0.25">
      <c r="A1913" s="326" t="s">
        <v>2393</v>
      </c>
      <c r="B1913" s="328" t="s">
        <v>2392</v>
      </c>
      <c r="C1913" s="329"/>
      <c r="D1913" s="332" t="s">
        <v>50</v>
      </c>
      <c r="E1913" s="297" t="s">
        <v>1441</v>
      </c>
    </row>
    <row r="1914" spans="1:5" x14ac:dyDescent="0.25">
      <c r="A1914" s="327"/>
      <c r="B1914" s="330"/>
      <c r="C1914" s="331"/>
      <c r="D1914" s="333"/>
      <c r="E1914" s="298" t="s">
        <v>1442</v>
      </c>
    </row>
    <row r="1915" spans="1:5" x14ac:dyDescent="0.25">
      <c r="A1915" s="334" t="s">
        <v>2394</v>
      </c>
      <c r="B1915" s="336" t="s">
        <v>2392</v>
      </c>
      <c r="C1915" s="337"/>
      <c r="D1915" s="340" t="s">
        <v>50</v>
      </c>
      <c r="E1915" s="295" t="s">
        <v>1441</v>
      </c>
    </row>
    <row r="1916" spans="1:5" x14ac:dyDescent="0.25">
      <c r="A1916" s="335"/>
      <c r="B1916" s="338"/>
      <c r="C1916" s="339"/>
      <c r="D1916" s="341"/>
      <c r="E1916" s="296" t="s">
        <v>1442</v>
      </c>
    </row>
    <row r="1917" spans="1:5" x14ac:dyDescent="0.25">
      <c r="A1917" s="326" t="s">
        <v>1742</v>
      </c>
      <c r="B1917" s="328" t="s">
        <v>2392</v>
      </c>
      <c r="C1917" s="329"/>
      <c r="D1917" s="332" t="s">
        <v>50</v>
      </c>
      <c r="E1917" s="297" t="s">
        <v>1441</v>
      </c>
    </row>
    <row r="1918" spans="1:5" x14ac:dyDescent="0.25">
      <c r="A1918" s="327"/>
      <c r="B1918" s="330"/>
      <c r="C1918" s="331"/>
      <c r="D1918" s="333"/>
      <c r="E1918" s="298" t="s">
        <v>1442</v>
      </c>
    </row>
    <row r="1919" spans="1:5" x14ac:dyDescent="0.25">
      <c r="A1919" s="334" t="s">
        <v>2395</v>
      </c>
      <c r="B1919" s="336" t="s">
        <v>2396</v>
      </c>
      <c r="C1919" s="337"/>
      <c r="D1919" s="340" t="s">
        <v>50</v>
      </c>
      <c r="E1919" s="295" t="s">
        <v>1441</v>
      </c>
    </row>
    <row r="1920" spans="1:5" x14ac:dyDescent="0.25">
      <c r="A1920" s="335"/>
      <c r="B1920" s="338"/>
      <c r="C1920" s="339"/>
      <c r="D1920" s="341"/>
      <c r="E1920" s="296" t="s">
        <v>1442</v>
      </c>
    </row>
    <row r="1921" spans="1:5" x14ac:dyDescent="0.25">
      <c r="A1921" s="326" t="s">
        <v>2397</v>
      </c>
      <c r="B1921" s="328" t="s">
        <v>2396</v>
      </c>
      <c r="C1921" s="329"/>
      <c r="D1921" s="332" t="s">
        <v>50</v>
      </c>
      <c r="E1921" s="297" t="s">
        <v>1441</v>
      </c>
    </row>
    <row r="1922" spans="1:5" x14ac:dyDescent="0.25">
      <c r="A1922" s="327"/>
      <c r="B1922" s="330"/>
      <c r="C1922" s="331"/>
      <c r="D1922" s="333"/>
      <c r="E1922" s="298" t="s">
        <v>1442</v>
      </c>
    </row>
    <row r="1923" spans="1:5" x14ac:dyDescent="0.25">
      <c r="A1923" s="334" t="s">
        <v>2398</v>
      </c>
      <c r="B1923" s="336" t="s">
        <v>2396</v>
      </c>
      <c r="C1923" s="337"/>
      <c r="D1923" s="340" t="s">
        <v>50</v>
      </c>
      <c r="E1923" s="295" t="s">
        <v>1441</v>
      </c>
    </row>
    <row r="1924" spans="1:5" x14ac:dyDescent="0.25">
      <c r="A1924" s="335"/>
      <c r="B1924" s="338"/>
      <c r="C1924" s="339"/>
      <c r="D1924" s="341"/>
      <c r="E1924" s="296" t="s">
        <v>1442</v>
      </c>
    </row>
    <row r="1925" spans="1:5" x14ac:dyDescent="0.25">
      <c r="A1925" s="326" t="s">
        <v>2399</v>
      </c>
      <c r="B1925" s="328" t="s">
        <v>2396</v>
      </c>
      <c r="C1925" s="329"/>
      <c r="D1925" s="332" t="s">
        <v>50</v>
      </c>
      <c r="E1925" s="297" t="s">
        <v>1441</v>
      </c>
    </row>
    <row r="1926" spans="1:5" x14ac:dyDescent="0.25">
      <c r="A1926" s="327"/>
      <c r="B1926" s="330"/>
      <c r="C1926" s="331"/>
      <c r="D1926" s="333"/>
      <c r="E1926" s="298" t="s">
        <v>1442</v>
      </c>
    </row>
    <row r="1927" spans="1:5" x14ac:dyDescent="0.25">
      <c r="A1927" s="334" t="s">
        <v>2400</v>
      </c>
      <c r="B1927" s="336" t="s">
        <v>2396</v>
      </c>
      <c r="C1927" s="337"/>
      <c r="D1927" s="340" t="s">
        <v>50</v>
      </c>
      <c r="E1927" s="295" t="s">
        <v>1441</v>
      </c>
    </row>
    <row r="1928" spans="1:5" x14ac:dyDescent="0.25">
      <c r="A1928" s="335"/>
      <c r="B1928" s="338"/>
      <c r="C1928" s="339"/>
      <c r="D1928" s="341"/>
      <c r="E1928" s="296" t="s">
        <v>1442</v>
      </c>
    </row>
    <row r="1929" spans="1:5" x14ac:dyDescent="0.25">
      <c r="A1929" s="326" t="s">
        <v>2401</v>
      </c>
      <c r="B1929" s="328" t="s">
        <v>2396</v>
      </c>
      <c r="C1929" s="329"/>
      <c r="D1929" s="332" t="s">
        <v>50</v>
      </c>
      <c r="E1929" s="297" t="s">
        <v>1441</v>
      </c>
    </row>
    <row r="1930" spans="1:5" x14ac:dyDescent="0.25">
      <c r="A1930" s="327"/>
      <c r="B1930" s="330"/>
      <c r="C1930" s="331"/>
      <c r="D1930" s="333"/>
      <c r="E1930" s="298" t="s">
        <v>1442</v>
      </c>
    </row>
    <row r="1931" spans="1:5" x14ac:dyDescent="0.25">
      <c r="A1931" s="334" t="s">
        <v>2402</v>
      </c>
      <c r="B1931" s="336" t="s">
        <v>2396</v>
      </c>
      <c r="C1931" s="337"/>
      <c r="D1931" s="340" t="s">
        <v>50</v>
      </c>
      <c r="E1931" s="295" t="s">
        <v>1441</v>
      </c>
    </row>
    <row r="1932" spans="1:5" x14ac:dyDescent="0.25">
      <c r="A1932" s="335"/>
      <c r="B1932" s="338"/>
      <c r="C1932" s="339"/>
      <c r="D1932" s="341"/>
      <c r="E1932" s="296" t="s">
        <v>1442</v>
      </c>
    </row>
    <row r="1933" spans="1:5" x14ac:dyDescent="0.25">
      <c r="A1933" s="326" t="s">
        <v>2403</v>
      </c>
      <c r="B1933" s="328" t="s">
        <v>2404</v>
      </c>
      <c r="C1933" s="329"/>
      <c r="D1933" s="332" t="s">
        <v>50</v>
      </c>
      <c r="E1933" s="297" t="s">
        <v>1441</v>
      </c>
    </row>
    <row r="1934" spans="1:5" x14ac:dyDescent="0.25">
      <c r="A1934" s="327"/>
      <c r="B1934" s="330"/>
      <c r="C1934" s="331"/>
      <c r="D1934" s="333"/>
      <c r="E1934" s="298" t="s">
        <v>1442</v>
      </c>
    </row>
    <row r="1935" spans="1:5" x14ac:dyDescent="0.25">
      <c r="A1935" s="334" t="s">
        <v>2405</v>
      </c>
      <c r="B1935" s="336" t="s">
        <v>2404</v>
      </c>
      <c r="C1935" s="337"/>
      <c r="D1935" s="340" t="s">
        <v>50</v>
      </c>
      <c r="E1935" s="295" t="s">
        <v>1441</v>
      </c>
    </row>
    <row r="1936" spans="1:5" x14ac:dyDescent="0.25">
      <c r="A1936" s="335"/>
      <c r="B1936" s="338"/>
      <c r="C1936" s="339"/>
      <c r="D1936" s="341"/>
      <c r="E1936" s="296" t="s">
        <v>1442</v>
      </c>
    </row>
    <row r="1937" spans="1:5" x14ac:dyDescent="0.25">
      <c r="A1937" s="326" t="s">
        <v>2406</v>
      </c>
      <c r="B1937" s="328" t="s">
        <v>2404</v>
      </c>
      <c r="C1937" s="329"/>
      <c r="D1937" s="332" t="s">
        <v>50</v>
      </c>
      <c r="E1937" s="297" t="s">
        <v>1441</v>
      </c>
    </row>
    <row r="1938" spans="1:5" x14ac:dyDescent="0.25">
      <c r="A1938" s="327"/>
      <c r="B1938" s="330"/>
      <c r="C1938" s="331"/>
      <c r="D1938" s="333"/>
      <c r="E1938" s="298" t="s">
        <v>1442</v>
      </c>
    </row>
    <row r="1939" spans="1:5" x14ac:dyDescent="0.25">
      <c r="A1939" s="334" t="s">
        <v>2407</v>
      </c>
      <c r="B1939" s="336" t="s">
        <v>2408</v>
      </c>
      <c r="C1939" s="337"/>
      <c r="D1939" s="340" t="s">
        <v>50</v>
      </c>
      <c r="E1939" s="295" t="s">
        <v>1441</v>
      </c>
    </row>
    <row r="1940" spans="1:5" x14ac:dyDescent="0.25">
      <c r="A1940" s="335"/>
      <c r="B1940" s="338"/>
      <c r="C1940" s="339"/>
      <c r="D1940" s="341"/>
      <c r="E1940" s="296" t="s">
        <v>1442</v>
      </c>
    </row>
    <row r="1941" spans="1:5" x14ac:dyDescent="0.25">
      <c r="A1941" s="326" t="s">
        <v>2409</v>
      </c>
      <c r="B1941" s="328" t="s">
        <v>2408</v>
      </c>
      <c r="C1941" s="329"/>
      <c r="D1941" s="332" t="s">
        <v>50</v>
      </c>
      <c r="E1941" s="297" t="s">
        <v>1441</v>
      </c>
    </row>
    <row r="1942" spans="1:5" x14ac:dyDescent="0.25">
      <c r="A1942" s="327"/>
      <c r="B1942" s="330"/>
      <c r="C1942" s="331"/>
      <c r="D1942" s="333"/>
      <c r="E1942" s="298" t="s">
        <v>1442</v>
      </c>
    </row>
    <row r="1943" spans="1:5" x14ac:dyDescent="0.25">
      <c r="A1943" s="334" t="s">
        <v>2410</v>
      </c>
      <c r="B1943" s="336" t="s">
        <v>2408</v>
      </c>
      <c r="C1943" s="337"/>
      <c r="D1943" s="340" t="s">
        <v>50</v>
      </c>
      <c r="E1943" s="295" t="s">
        <v>1441</v>
      </c>
    </row>
    <row r="1944" spans="1:5" x14ac:dyDescent="0.25">
      <c r="A1944" s="335"/>
      <c r="B1944" s="338"/>
      <c r="C1944" s="339"/>
      <c r="D1944" s="341"/>
      <c r="E1944" s="296" t="s">
        <v>1442</v>
      </c>
    </row>
    <row r="1945" spans="1:5" x14ac:dyDescent="0.25">
      <c r="A1945" s="326" t="s">
        <v>2411</v>
      </c>
      <c r="B1945" s="328" t="s">
        <v>2408</v>
      </c>
      <c r="C1945" s="329"/>
      <c r="D1945" s="332" t="s">
        <v>50</v>
      </c>
      <c r="E1945" s="297" t="s">
        <v>1441</v>
      </c>
    </row>
    <row r="1946" spans="1:5" x14ac:dyDescent="0.25">
      <c r="A1946" s="327"/>
      <c r="B1946" s="330"/>
      <c r="C1946" s="331"/>
      <c r="D1946" s="333"/>
      <c r="E1946" s="298" t="s">
        <v>1442</v>
      </c>
    </row>
    <row r="1947" spans="1:5" x14ac:dyDescent="0.25">
      <c r="A1947" s="334" t="s">
        <v>2218</v>
      </c>
      <c r="B1947" s="336"/>
      <c r="C1947" s="337"/>
      <c r="D1947" s="340" t="s">
        <v>50</v>
      </c>
      <c r="E1947" s="295" t="s">
        <v>1441</v>
      </c>
    </row>
    <row r="1948" spans="1:5" x14ac:dyDescent="0.25">
      <c r="A1948" s="335"/>
      <c r="B1948" s="338"/>
      <c r="C1948" s="339"/>
      <c r="D1948" s="341"/>
      <c r="E1948" s="296" t="s">
        <v>1442</v>
      </c>
    </row>
    <row r="1949" spans="1:5" x14ac:dyDescent="0.25">
      <c r="A1949" s="326" t="s">
        <v>2243</v>
      </c>
      <c r="B1949" s="328"/>
      <c r="C1949" s="329"/>
      <c r="D1949" s="332" t="s">
        <v>50</v>
      </c>
      <c r="E1949" s="297" t="s">
        <v>1441</v>
      </c>
    </row>
    <row r="1950" spans="1:5" x14ac:dyDescent="0.25">
      <c r="A1950" s="327"/>
      <c r="B1950" s="330"/>
      <c r="C1950" s="331"/>
      <c r="D1950" s="333"/>
      <c r="E1950" s="298" t="s">
        <v>1442</v>
      </c>
    </row>
    <row r="1951" spans="1:5" x14ac:dyDescent="0.25">
      <c r="A1951" s="334" t="s">
        <v>2251</v>
      </c>
      <c r="B1951" s="336"/>
      <c r="C1951" s="337"/>
      <c r="D1951" s="340" t="s">
        <v>50</v>
      </c>
      <c r="E1951" s="295" t="s">
        <v>1441</v>
      </c>
    </row>
    <row r="1952" spans="1:5" x14ac:dyDescent="0.25">
      <c r="A1952" s="335"/>
      <c r="B1952" s="338"/>
      <c r="C1952" s="339"/>
      <c r="D1952" s="341"/>
      <c r="E1952" s="296" t="s">
        <v>1442</v>
      </c>
    </row>
    <row r="1953" spans="1:5" x14ac:dyDescent="0.25">
      <c r="A1953" s="326" t="s">
        <v>2260</v>
      </c>
      <c r="B1953" s="328"/>
      <c r="C1953" s="329"/>
      <c r="D1953" s="332" t="s">
        <v>50</v>
      </c>
      <c r="E1953" s="297" t="s">
        <v>1441</v>
      </c>
    </row>
    <row r="1954" spans="1:5" x14ac:dyDescent="0.25">
      <c r="A1954" s="327"/>
      <c r="B1954" s="330"/>
      <c r="C1954" s="331"/>
      <c r="D1954" s="333"/>
      <c r="E1954" s="298" t="s">
        <v>1442</v>
      </c>
    </row>
    <row r="1955" spans="1:5" x14ac:dyDescent="0.25">
      <c r="A1955" s="334" t="s">
        <v>2412</v>
      </c>
      <c r="B1955" s="336"/>
      <c r="C1955" s="337"/>
      <c r="D1955" s="340" t="s">
        <v>50</v>
      </c>
      <c r="E1955" s="295" t="s">
        <v>1441</v>
      </c>
    </row>
    <row r="1956" spans="1:5" x14ac:dyDescent="0.25">
      <c r="A1956" s="335"/>
      <c r="B1956" s="338"/>
      <c r="C1956" s="339"/>
      <c r="D1956" s="341"/>
      <c r="E1956" s="296" t="s">
        <v>1442</v>
      </c>
    </row>
    <row r="1957" spans="1:5" x14ac:dyDescent="0.25">
      <c r="A1957" s="326" t="s">
        <v>2282</v>
      </c>
      <c r="B1957" s="328"/>
      <c r="C1957" s="329"/>
      <c r="D1957" s="332" t="s">
        <v>50</v>
      </c>
      <c r="E1957" s="297" t="s">
        <v>1441</v>
      </c>
    </row>
    <row r="1958" spans="1:5" x14ac:dyDescent="0.25">
      <c r="A1958" s="327"/>
      <c r="B1958" s="330"/>
      <c r="C1958" s="331"/>
      <c r="D1958" s="333"/>
      <c r="E1958" s="298" t="s">
        <v>1442</v>
      </c>
    </row>
    <row r="1959" spans="1:5" x14ac:dyDescent="0.25">
      <c r="A1959" s="334" t="s">
        <v>2290</v>
      </c>
      <c r="B1959" s="336"/>
      <c r="C1959" s="337"/>
      <c r="D1959" s="340" t="s">
        <v>50</v>
      </c>
      <c r="E1959" s="295" t="s">
        <v>1441</v>
      </c>
    </row>
    <row r="1960" spans="1:5" x14ac:dyDescent="0.25">
      <c r="A1960" s="335"/>
      <c r="B1960" s="338"/>
      <c r="C1960" s="339"/>
      <c r="D1960" s="341"/>
      <c r="E1960" s="296" t="s">
        <v>1442</v>
      </c>
    </row>
    <row r="1961" spans="1:5" x14ac:dyDescent="0.25">
      <c r="A1961" s="326" t="s">
        <v>2304</v>
      </c>
      <c r="B1961" s="328"/>
      <c r="C1961" s="329"/>
      <c r="D1961" s="332" t="s">
        <v>50</v>
      </c>
      <c r="E1961" s="297" t="s">
        <v>1441</v>
      </c>
    </row>
    <row r="1962" spans="1:5" x14ac:dyDescent="0.25">
      <c r="A1962" s="327"/>
      <c r="B1962" s="330"/>
      <c r="C1962" s="331"/>
      <c r="D1962" s="333"/>
      <c r="E1962" s="298" t="s">
        <v>1442</v>
      </c>
    </row>
    <row r="1963" spans="1:5" x14ac:dyDescent="0.25">
      <c r="A1963" s="334" t="s">
        <v>2310</v>
      </c>
      <c r="B1963" s="336"/>
      <c r="C1963" s="337"/>
      <c r="D1963" s="340" t="s">
        <v>50</v>
      </c>
      <c r="E1963" s="295" t="s">
        <v>1441</v>
      </c>
    </row>
    <row r="1964" spans="1:5" x14ac:dyDescent="0.25">
      <c r="A1964" s="335"/>
      <c r="B1964" s="338"/>
      <c r="C1964" s="339"/>
      <c r="D1964" s="341"/>
      <c r="E1964" s="296" t="s">
        <v>1442</v>
      </c>
    </row>
    <row r="1965" spans="1:5" x14ac:dyDescent="0.25">
      <c r="A1965" s="326" t="s">
        <v>2315</v>
      </c>
      <c r="B1965" s="328"/>
      <c r="C1965" s="329"/>
      <c r="D1965" s="332" t="s">
        <v>50</v>
      </c>
      <c r="E1965" s="297" t="s">
        <v>1441</v>
      </c>
    </row>
    <row r="1966" spans="1:5" x14ac:dyDescent="0.25">
      <c r="A1966" s="327"/>
      <c r="B1966" s="330"/>
      <c r="C1966" s="331"/>
      <c r="D1966" s="333"/>
      <c r="E1966" s="298" t="s">
        <v>1442</v>
      </c>
    </row>
    <row r="1967" spans="1:5" x14ac:dyDescent="0.25">
      <c r="A1967" s="334" t="s">
        <v>2325</v>
      </c>
      <c r="B1967" s="336"/>
      <c r="C1967" s="337"/>
      <c r="D1967" s="340" t="s">
        <v>50</v>
      </c>
      <c r="E1967" s="295" t="s">
        <v>1441</v>
      </c>
    </row>
    <row r="1968" spans="1:5" x14ac:dyDescent="0.25">
      <c r="A1968" s="335"/>
      <c r="B1968" s="338"/>
      <c r="C1968" s="339"/>
      <c r="D1968" s="341"/>
      <c r="E1968" s="296" t="s">
        <v>1442</v>
      </c>
    </row>
    <row r="1969" spans="1:5" x14ac:dyDescent="0.25">
      <c r="A1969" s="326" t="s">
        <v>2350</v>
      </c>
      <c r="B1969" s="328"/>
      <c r="C1969" s="329"/>
      <c r="D1969" s="332" t="s">
        <v>50</v>
      </c>
      <c r="E1969" s="297" t="s">
        <v>1441</v>
      </c>
    </row>
    <row r="1970" spans="1:5" x14ac:dyDescent="0.25">
      <c r="A1970" s="327"/>
      <c r="B1970" s="330"/>
      <c r="C1970" s="331"/>
      <c r="D1970" s="333"/>
      <c r="E1970" s="298" t="s">
        <v>1442</v>
      </c>
    </row>
    <row r="1971" spans="1:5" x14ac:dyDescent="0.25">
      <c r="A1971" s="334" t="s">
        <v>2368</v>
      </c>
      <c r="B1971" s="336"/>
      <c r="C1971" s="337"/>
      <c r="D1971" s="340" t="s">
        <v>50</v>
      </c>
      <c r="E1971" s="295" t="s">
        <v>1441</v>
      </c>
    </row>
    <row r="1972" spans="1:5" x14ac:dyDescent="0.25">
      <c r="A1972" s="335"/>
      <c r="B1972" s="338"/>
      <c r="C1972" s="339"/>
      <c r="D1972" s="341"/>
      <c r="E1972" s="296" t="s">
        <v>1442</v>
      </c>
    </row>
    <row r="1973" spans="1:5" x14ac:dyDescent="0.25">
      <c r="A1973" s="326" t="s">
        <v>2374</v>
      </c>
      <c r="B1973" s="328"/>
      <c r="C1973" s="329"/>
      <c r="D1973" s="332" t="s">
        <v>50</v>
      </c>
      <c r="E1973" s="297" t="s">
        <v>1441</v>
      </c>
    </row>
    <row r="1974" spans="1:5" x14ac:dyDescent="0.25">
      <c r="A1974" s="327"/>
      <c r="B1974" s="330"/>
      <c r="C1974" s="331"/>
      <c r="D1974" s="333"/>
      <c r="E1974" s="298" t="s">
        <v>1442</v>
      </c>
    </row>
    <row r="1975" spans="1:5" x14ac:dyDescent="0.25">
      <c r="A1975" s="334" t="s">
        <v>2387</v>
      </c>
      <c r="B1975" s="336"/>
      <c r="C1975" s="337"/>
      <c r="D1975" s="340" t="s">
        <v>50</v>
      </c>
      <c r="E1975" s="295" t="s">
        <v>1441</v>
      </c>
    </row>
    <row r="1976" spans="1:5" x14ac:dyDescent="0.25">
      <c r="A1976" s="335"/>
      <c r="B1976" s="338"/>
      <c r="C1976" s="339"/>
      <c r="D1976" s="341"/>
      <c r="E1976" s="296" t="s">
        <v>1442</v>
      </c>
    </row>
    <row r="1977" spans="1:5" x14ac:dyDescent="0.25">
      <c r="A1977" s="326" t="s">
        <v>2392</v>
      </c>
      <c r="B1977" s="328"/>
      <c r="C1977" s="329"/>
      <c r="D1977" s="332" t="s">
        <v>50</v>
      </c>
      <c r="E1977" s="297" t="s">
        <v>1441</v>
      </c>
    </row>
    <row r="1978" spans="1:5" x14ac:dyDescent="0.25">
      <c r="A1978" s="327"/>
      <c r="B1978" s="330"/>
      <c r="C1978" s="331"/>
      <c r="D1978" s="333"/>
      <c r="E1978" s="298" t="s">
        <v>1442</v>
      </c>
    </row>
    <row r="1979" spans="1:5" x14ac:dyDescent="0.25">
      <c r="A1979" s="334" t="s">
        <v>2396</v>
      </c>
      <c r="B1979" s="336"/>
      <c r="C1979" s="337"/>
      <c r="D1979" s="340" t="s">
        <v>50</v>
      </c>
      <c r="E1979" s="295" t="s">
        <v>1441</v>
      </c>
    </row>
    <row r="1980" spans="1:5" x14ac:dyDescent="0.25">
      <c r="A1980" s="335"/>
      <c r="B1980" s="338"/>
      <c r="C1980" s="339"/>
      <c r="D1980" s="341"/>
      <c r="E1980" s="296" t="s">
        <v>1442</v>
      </c>
    </row>
    <row r="1981" spans="1:5" x14ac:dyDescent="0.25">
      <c r="A1981" s="326" t="s">
        <v>2404</v>
      </c>
      <c r="B1981" s="328"/>
      <c r="C1981" s="329"/>
      <c r="D1981" s="332" t="s">
        <v>50</v>
      </c>
      <c r="E1981" s="297" t="s">
        <v>1441</v>
      </c>
    </row>
    <row r="1982" spans="1:5" x14ac:dyDescent="0.25">
      <c r="A1982" s="327"/>
      <c r="B1982" s="330"/>
      <c r="C1982" s="331"/>
      <c r="D1982" s="333"/>
      <c r="E1982" s="298" t="s">
        <v>1442</v>
      </c>
    </row>
    <row r="1983" spans="1:5" x14ac:dyDescent="0.25">
      <c r="A1983" s="334" t="s">
        <v>2334</v>
      </c>
      <c r="B1983" s="336"/>
      <c r="C1983" s="337"/>
      <c r="D1983" s="340" t="s">
        <v>50</v>
      </c>
      <c r="E1983" s="295" t="s">
        <v>1441</v>
      </c>
    </row>
    <row r="1984" spans="1:5" x14ac:dyDescent="0.25">
      <c r="A1984" s="335"/>
      <c r="B1984" s="338"/>
      <c r="C1984" s="339"/>
      <c r="D1984" s="341"/>
      <c r="E1984" s="296" t="s">
        <v>1442</v>
      </c>
    </row>
    <row r="1985" spans="1:5" x14ac:dyDescent="0.25">
      <c r="A1985" s="326" t="s">
        <v>2413</v>
      </c>
      <c r="B1985" s="328" t="s">
        <v>2218</v>
      </c>
      <c r="C1985" s="329"/>
      <c r="D1985" s="332" t="s">
        <v>50</v>
      </c>
      <c r="E1985" s="297" t="s">
        <v>1441</v>
      </c>
    </row>
    <row r="1986" spans="1:5" x14ac:dyDescent="0.25">
      <c r="A1986" s="327"/>
      <c r="B1986" s="330"/>
      <c r="C1986" s="331"/>
      <c r="D1986" s="333"/>
      <c r="E1986" s="298" t="s">
        <v>1442</v>
      </c>
    </row>
    <row r="1987" spans="1:5" x14ac:dyDescent="0.25">
      <c r="A1987" s="334" t="s">
        <v>2414</v>
      </c>
      <c r="B1987" s="336" t="s">
        <v>2218</v>
      </c>
      <c r="C1987" s="337"/>
      <c r="D1987" s="340" t="s">
        <v>50</v>
      </c>
      <c r="E1987" s="295" t="s">
        <v>1441</v>
      </c>
    </row>
    <row r="1988" spans="1:5" x14ac:dyDescent="0.25">
      <c r="A1988" s="335"/>
      <c r="B1988" s="338"/>
      <c r="C1988" s="339"/>
      <c r="D1988" s="341"/>
      <c r="E1988" s="296" t="s">
        <v>1442</v>
      </c>
    </row>
    <row r="1989" spans="1:5" x14ac:dyDescent="0.25">
      <c r="A1989" s="326" t="s">
        <v>2415</v>
      </c>
      <c r="B1989" s="328" t="s">
        <v>2218</v>
      </c>
      <c r="C1989" s="329"/>
      <c r="D1989" s="332" t="s">
        <v>50</v>
      </c>
      <c r="E1989" s="297" t="s">
        <v>1441</v>
      </c>
    </row>
    <row r="1990" spans="1:5" x14ac:dyDescent="0.25">
      <c r="A1990" s="327"/>
      <c r="B1990" s="330"/>
      <c r="C1990" s="331"/>
      <c r="D1990" s="333"/>
      <c r="E1990" s="298" t="s">
        <v>1442</v>
      </c>
    </row>
    <row r="1991" spans="1:5" x14ac:dyDescent="0.25">
      <c r="A1991" s="334" t="s">
        <v>2416</v>
      </c>
      <c r="B1991" s="336" t="s">
        <v>2243</v>
      </c>
      <c r="C1991" s="337"/>
      <c r="D1991" s="340" t="s">
        <v>50</v>
      </c>
      <c r="E1991" s="295" t="s">
        <v>1441</v>
      </c>
    </row>
    <row r="1992" spans="1:5" x14ac:dyDescent="0.25">
      <c r="A1992" s="335"/>
      <c r="B1992" s="338"/>
      <c r="C1992" s="339"/>
      <c r="D1992" s="341"/>
      <c r="E1992" s="296" t="s">
        <v>1442</v>
      </c>
    </row>
    <row r="1993" spans="1:5" x14ac:dyDescent="0.25">
      <c r="A1993" s="326" t="s">
        <v>2417</v>
      </c>
      <c r="B1993" s="328" t="s">
        <v>2243</v>
      </c>
      <c r="C1993" s="329"/>
      <c r="D1993" s="332" t="s">
        <v>50</v>
      </c>
      <c r="E1993" s="297" t="s">
        <v>1441</v>
      </c>
    </row>
    <row r="1994" spans="1:5" x14ac:dyDescent="0.25">
      <c r="A1994" s="327"/>
      <c r="B1994" s="330"/>
      <c r="C1994" s="331"/>
      <c r="D1994" s="333"/>
      <c r="E1994" s="298" t="s">
        <v>1442</v>
      </c>
    </row>
    <row r="1995" spans="1:5" x14ac:dyDescent="0.25">
      <c r="A1995" s="334" t="s">
        <v>1786</v>
      </c>
      <c r="B1995" s="336" t="s">
        <v>2251</v>
      </c>
      <c r="C1995" s="337"/>
      <c r="D1995" s="340" t="s">
        <v>50</v>
      </c>
      <c r="E1995" s="295" t="s">
        <v>1441</v>
      </c>
    </row>
    <row r="1996" spans="1:5" x14ac:dyDescent="0.25">
      <c r="A1996" s="335"/>
      <c r="B1996" s="338"/>
      <c r="C1996" s="339"/>
      <c r="D1996" s="341"/>
      <c r="E1996" s="296" t="s">
        <v>1442</v>
      </c>
    </row>
    <row r="1997" spans="1:5" x14ac:dyDescent="0.25">
      <c r="A1997" s="326" t="s">
        <v>2418</v>
      </c>
      <c r="B1997" s="328" t="s">
        <v>2251</v>
      </c>
      <c r="C1997" s="329"/>
      <c r="D1997" s="332" t="s">
        <v>50</v>
      </c>
      <c r="E1997" s="297" t="s">
        <v>1441</v>
      </c>
    </row>
    <row r="1998" spans="1:5" x14ac:dyDescent="0.25">
      <c r="A1998" s="327"/>
      <c r="B1998" s="330"/>
      <c r="C1998" s="331"/>
      <c r="D1998" s="333"/>
      <c r="E1998" s="298" t="s">
        <v>1442</v>
      </c>
    </row>
    <row r="1999" spans="1:5" x14ac:dyDescent="0.25">
      <c r="A1999" s="334" t="s">
        <v>2419</v>
      </c>
      <c r="B1999" s="336" t="s">
        <v>2251</v>
      </c>
      <c r="C1999" s="337"/>
      <c r="D1999" s="340" t="s">
        <v>50</v>
      </c>
      <c r="E1999" s="295" t="s">
        <v>1441</v>
      </c>
    </row>
    <row r="2000" spans="1:5" x14ac:dyDescent="0.25">
      <c r="A2000" s="335"/>
      <c r="B2000" s="338"/>
      <c r="C2000" s="339"/>
      <c r="D2000" s="341"/>
      <c r="E2000" s="296" t="s">
        <v>1442</v>
      </c>
    </row>
    <row r="2001" spans="1:5" x14ac:dyDescent="0.25">
      <c r="A2001" s="326" t="s">
        <v>2420</v>
      </c>
      <c r="B2001" s="328" t="s">
        <v>2282</v>
      </c>
      <c r="C2001" s="329"/>
      <c r="D2001" s="332" t="s">
        <v>50</v>
      </c>
      <c r="E2001" s="297" t="s">
        <v>1441</v>
      </c>
    </row>
    <row r="2002" spans="1:5" x14ac:dyDescent="0.25">
      <c r="A2002" s="327"/>
      <c r="B2002" s="330"/>
      <c r="C2002" s="331"/>
      <c r="D2002" s="333"/>
      <c r="E2002" s="298" t="s">
        <v>1442</v>
      </c>
    </row>
    <row r="2003" spans="1:5" x14ac:dyDescent="0.25">
      <c r="A2003" s="334" t="s">
        <v>2421</v>
      </c>
      <c r="B2003" s="336" t="s">
        <v>2290</v>
      </c>
      <c r="C2003" s="337"/>
      <c r="D2003" s="340" t="s">
        <v>50</v>
      </c>
      <c r="E2003" s="295" t="s">
        <v>1441</v>
      </c>
    </row>
    <row r="2004" spans="1:5" x14ac:dyDescent="0.25">
      <c r="A2004" s="335"/>
      <c r="B2004" s="338"/>
      <c r="C2004" s="339"/>
      <c r="D2004" s="341"/>
      <c r="E2004" s="296" t="s">
        <v>1442</v>
      </c>
    </row>
    <row r="2005" spans="1:5" x14ac:dyDescent="0.25">
      <c r="A2005" s="326" t="s">
        <v>2422</v>
      </c>
      <c r="B2005" s="328" t="s">
        <v>2304</v>
      </c>
      <c r="C2005" s="329"/>
      <c r="D2005" s="332" t="s">
        <v>50</v>
      </c>
      <c r="E2005" s="297" t="s">
        <v>1441</v>
      </c>
    </row>
    <row r="2006" spans="1:5" x14ac:dyDescent="0.25">
      <c r="A2006" s="327"/>
      <c r="B2006" s="330"/>
      <c r="C2006" s="331"/>
      <c r="D2006" s="333"/>
      <c r="E2006" s="298" t="s">
        <v>1442</v>
      </c>
    </row>
    <row r="2007" spans="1:5" x14ac:dyDescent="0.25">
      <c r="A2007" s="334" t="s">
        <v>2423</v>
      </c>
      <c r="B2007" s="336" t="s">
        <v>2315</v>
      </c>
      <c r="C2007" s="337"/>
      <c r="D2007" s="340" t="s">
        <v>50</v>
      </c>
      <c r="E2007" s="295" t="s">
        <v>1441</v>
      </c>
    </row>
    <row r="2008" spans="1:5" x14ac:dyDescent="0.25">
      <c r="A2008" s="335"/>
      <c r="B2008" s="338"/>
      <c r="C2008" s="339"/>
      <c r="D2008" s="341"/>
      <c r="E2008" s="296" t="s">
        <v>1442</v>
      </c>
    </row>
    <row r="2009" spans="1:5" x14ac:dyDescent="0.25">
      <c r="A2009" s="326" t="s">
        <v>2424</v>
      </c>
      <c r="B2009" s="328" t="s">
        <v>2315</v>
      </c>
      <c r="C2009" s="329"/>
      <c r="D2009" s="332" t="s">
        <v>50</v>
      </c>
      <c r="E2009" s="297" t="s">
        <v>1441</v>
      </c>
    </row>
    <row r="2010" spans="1:5" x14ac:dyDescent="0.25">
      <c r="A2010" s="327"/>
      <c r="B2010" s="330"/>
      <c r="C2010" s="331"/>
      <c r="D2010" s="333"/>
      <c r="E2010" s="298" t="s">
        <v>1442</v>
      </c>
    </row>
    <row r="2011" spans="1:5" x14ac:dyDescent="0.25">
      <c r="A2011" s="334" t="s">
        <v>2425</v>
      </c>
      <c r="B2011" s="336" t="s">
        <v>2325</v>
      </c>
      <c r="C2011" s="337"/>
      <c r="D2011" s="340" t="s">
        <v>50</v>
      </c>
      <c r="E2011" s="295" t="s">
        <v>1441</v>
      </c>
    </row>
    <row r="2012" spans="1:5" x14ac:dyDescent="0.25">
      <c r="A2012" s="335"/>
      <c r="B2012" s="338"/>
      <c r="C2012" s="339"/>
      <c r="D2012" s="341"/>
      <c r="E2012" s="296" t="s">
        <v>1442</v>
      </c>
    </row>
    <row r="2013" spans="1:5" x14ac:dyDescent="0.25">
      <c r="A2013" s="326" t="s">
        <v>2426</v>
      </c>
      <c r="B2013" s="328" t="s">
        <v>2325</v>
      </c>
      <c r="C2013" s="329"/>
      <c r="D2013" s="332" t="s">
        <v>50</v>
      </c>
      <c r="E2013" s="297" t="s">
        <v>1441</v>
      </c>
    </row>
    <row r="2014" spans="1:5" x14ac:dyDescent="0.25">
      <c r="A2014" s="327"/>
      <c r="B2014" s="330"/>
      <c r="C2014" s="331"/>
      <c r="D2014" s="333"/>
      <c r="E2014" s="298" t="s">
        <v>1442</v>
      </c>
    </row>
    <row r="2015" spans="1:5" x14ac:dyDescent="0.25">
      <c r="A2015" s="334" t="s">
        <v>2427</v>
      </c>
      <c r="B2015" s="336" t="s">
        <v>2368</v>
      </c>
      <c r="C2015" s="337"/>
      <c r="D2015" s="340" t="s">
        <v>50</v>
      </c>
      <c r="E2015" s="295" t="s">
        <v>1441</v>
      </c>
    </row>
    <row r="2016" spans="1:5" x14ac:dyDescent="0.25">
      <c r="A2016" s="335"/>
      <c r="B2016" s="338"/>
      <c r="C2016" s="339"/>
      <c r="D2016" s="341"/>
      <c r="E2016" s="296" t="s">
        <v>1442</v>
      </c>
    </row>
    <row r="2017" spans="1:5" x14ac:dyDescent="0.25">
      <c r="A2017" s="326" t="s">
        <v>2428</v>
      </c>
      <c r="B2017" s="328" t="s">
        <v>2396</v>
      </c>
      <c r="C2017" s="329"/>
      <c r="D2017" s="332" t="s">
        <v>50</v>
      </c>
      <c r="E2017" s="297" t="s">
        <v>1441</v>
      </c>
    </row>
    <row r="2018" spans="1:5" x14ac:dyDescent="0.25">
      <c r="A2018" s="327"/>
      <c r="B2018" s="330"/>
      <c r="C2018" s="331"/>
      <c r="D2018" s="333"/>
      <c r="E2018" s="298" t="s">
        <v>1442</v>
      </c>
    </row>
    <row r="2019" spans="1:5" x14ac:dyDescent="0.25">
      <c r="A2019" s="291" t="s">
        <v>2429</v>
      </c>
      <c r="B2019" s="317"/>
      <c r="C2019" s="318"/>
      <c r="D2019" s="282" t="s">
        <v>50</v>
      </c>
      <c r="E2019" s="292"/>
    </row>
    <row r="2020" spans="1:5" x14ac:dyDescent="0.25">
      <c r="A2020" s="326" t="s">
        <v>2430</v>
      </c>
      <c r="B2020" s="328" t="s">
        <v>2350</v>
      </c>
      <c r="C2020" s="329"/>
      <c r="D2020" s="332" t="s">
        <v>50</v>
      </c>
      <c r="E2020" s="297" t="s">
        <v>1441</v>
      </c>
    </row>
    <row r="2021" spans="1:5" x14ac:dyDescent="0.25">
      <c r="A2021" s="327"/>
      <c r="B2021" s="330"/>
      <c r="C2021" s="331"/>
      <c r="D2021" s="333"/>
      <c r="E2021" s="298" t="s">
        <v>1442</v>
      </c>
    </row>
    <row r="2022" spans="1:5" x14ac:dyDescent="0.25">
      <c r="A2022" s="334" t="s">
        <v>2431</v>
      </c>
      <c r="B2022" s="336" t="s">
        <v>2374</v>
      </c>
      <c r="C2022" s="337"/>
      <c r="D2022" s="340" t="s">
        <v>50</v>
      </c>
      <c r="E2022" s="295" t="s">
        <v>1441</v>
      </c>
    </row>
    <row r="2023" spans="1:5" x14ac:dyDescent="0.25">
      <c r="A2023" s="335"/>
      <c r="B2023" s="338"/>
      <c r="C2023" s="339"/>
      <c r="D2023" s="341"/>
      <c r="E2023" s="296" t="s">
        <v>1442</v>
      </c>
    </row>
    <row r="2024" spans="1:5" x14ac:dyDescent="0.25">
      <c r="A2024" s="326" t="s">
        <v>2432</v>
      </c>
      <c r="B2024" s="328" t="s">
        <v>2404</v>
      </c>
      <c r="C2024" s="329"/>
      <c r="D2024" s="332" t="s">
        <v>50</v>
      </c>
      <c r="E2024" s="297" t="s">
        <v>1441</v>
      </c>
    </row>
    <row r="2025" spans="1:5" x14ac:dyDescent="0.25">
      <c r="A2025" s="327"/>
      <c r="B2025" s="330"/>
      <c r="C2025" s="331"/>
      <c r="D2025" s="333"/>
      <c r="E2025" s="298" t="s">
        <v>1442</v>
      </c>
    </row>
    <row r="2026" spans="1:5" x14ac:dyDescent="0.25">
      <c r="A2026" s="334" t="s">
        <v>2433</v>
      </c>
      <c r="B2026" s="336" t="s">
        <v>2408</v>
      </c>
      <c r="C2026" s="337"/>
      <c r="D2026" s="340" t="s">
        <v>50</v>
      </c>
      <c r="E2026" s="295" t="s">
        <v>1441</v>
      </c>
    </row>
    <row r="2027" spans="1:5" x14ac:dyDescent="0.25">
      <c r="A2027" s="335"/>
      <c r="B2027" s="338"/>
      <c r="C2027" s="339"/>
      <c r="D2027" s="341"/>
      <c r="E2027" s="296" t="s">
        <v>1442</v>
      </c>
    </row>
    <row r="2028" spans="1:5" x14ac:dyDescent="0.25">
      <c r="A2028" s="326" t="s">
        <v>2434</v>
      </c>
      <c r="B2028" s="328" t="s">
        <v>2350</v>
      </c>
      <c r="C2028" s="329"/>
      <c r="D2028" s="332" t="s">
        <v>50</v>
      </c>
      <c r="E2028" s="297" t="s">
        <v>1441</v>
      </c>
    </row>
    <row r="2029" spans="1:5" x14ac:dyDescent="0.25">
      <c r="A2029" s="327"/>
      <c r="B2029" s="330"/>
      <c r="C2029" s="331"/>
      <c r="D2029" s="333"/>
      <c r="E2029" s="298" t="s">
        <v>1442</v>
      </c>
    </row>
    <row r="2030" spans="1:5" x14ac:dyDescent="0.25">
      <c r="A2030" s="334" t="s">
        <v>2435</v>
      </c>
      <c r="B2030" s="336" t="s">
        <v>2243</v>
      </c>
      <c r="C2030" s="337"/>
      <c r="D2030" s="340" t="s">
        <v>50</v>
      </c>
      <c r="E2030" s="295" t="s">
        <v>1441</v>
      </c>
    </row>
    <row r="2031" spans="1:5" x14ac:dyDescent="0.25">
      <c r="A2031" s="335"/>
      <c r="B2031" s="338"/>
      <c r="C2031" s="339"/>
      <c r="D2031" s="341"/>
      <c r="E2031" s="296" t="s">
        <v>1442</v>
      </c>
    </row>
    <row r="2032" spans="1:5" x14ac:dyDescent="0.25">
      <c r="A2032" s="326" t="s">
        <v>2436</v>
      </c>
      <c r="B2032" s="328" t="s">
        <v>2260</v>
      </c>
      <c r="C2032" s="329"/>
      <c r="D2032" s="332" t="s">
        <v>50</v>
      </c>
      <c r="E2032" s="297" t="s">
        <v>1441</v>
      </c>
    </row>
    <row r="2033" spans="1:5" x14ac:dyDescent="0.25">
      <c r="A2033" s="327"/>
      <c r="B2033" s="330"/>
      <c r="C2033" s="331"/>
      <c r="D2033" s="333"/>
      <c r="E2033" s="298" t="s">
        <v>1442</v>
      </c>
    </row>
    <row r="2034" spans="1:5" x14ac:dyDescent="0.25">
      <c r="A2034" s="334" t="s">
        <v>2437</v>
      </c>
      <c r="B2034" s="336" t="s">
        <v>2315</v>
      </c>
      <c r="C2034" s="337"/>
      <c r="D2034" s="340" t="s">
        <v>50</v>
      </c>
      <c r="E2034" s="295" t="s">
        <v>1441</v>
      </c>
    </row>
    <row r="2035" spans="1:5" x14ac:dyDescent="0.25">
      <c r="A2035" s="335"/>
      <c r="B2035" s="338"/>
      <c r="C2035" s="339"/>
      <c r="D2035" s="341"/>
      <c r="E2035" s="296" t="s">
        <v>1442</v>
      </c>
    </row>
    <row r="2036" spans="1:5" x14ac:dyDescent="0.25">
      <c r="A2036" s="326" t="s">
        <v>2438</v>
      </c>
      <c r="B2036" s="328" t="s">
        <v>2350</v>
      </c>
      <c r="C2036" s="329"/>
      <c r="D2036" s="332" t="s">
        <v>50</v>
      </c>
      <c r="E2036" s="297" t="s">
        <v>1441</v>
      </c>
    </row>
    <row r="2037" spans="1:5" x14ac:dyDescent="0.25">
      <c r="A2037" s="327"/>
      <c r="B2037" s="330"/>
      <c r="C2037" s="331"/>
      <c r="D2037" s="333"/>
      <c r="E2037" s="298" t="s">
        <v>1442</v>
      </c>
    </row>
    <row r="2038" spans="1:5" x14ac:dyDescent="0.25">
      <c r="A2038" s="334" t="s">
        <v>1866</v>
      </c>
      <c r="B2038" s="336" t="s">
        <v>2368</v>
      </c>
      <c r="C2038" s="337"/>
      <c r="D2038" s="340" t="s">
        <v>50</v>
      </c>
      <c r="E2038" s="295" t="s">
        <v>1441</v>
      </c>
    </row>
    <row r="2039" spans="1:5" x14ac:dyDescent="0.25">
      <c r="A2039" s="335"/>
      <c r="B2039" s="338"/>
      <c r="C2039" s="339"/>
      <c r="D2039" s="341"/>
      <c r="E2039" s="296" t="s">
        <v>1442</v>
      </c>
    </row>
    <row r="2040" spans="1:5" x14ac:dyDescent="0.25">
      <c r="A2040" s="326" t="s">
        <v>2439</v>
      </c>
      <c r="B2040" s="328" t="s">
        <v>2374</v>
      </c>
      <c r="C2040" s="329"/>
      <c r="D2040" s="332" t="s">
        <v>50</v>
      </c>
      <c r="E2040" s="297" t="s">
        <v>1441</v>
      </c>
    </row>
    <row r="2041" spans="1:5" x14ac:dyDescent="0.25">
      <c r="A2041" s="327"/>
      <c r="B2041" s="330"/>
      <c r="C2041" s="331"/>
      <c r="D2041" s="333"/>
      <c r="E2041" s="298" t="s">
        <v>1442</v>
      </c>
    </row>
    <row r="2042" spans="1:5" x14ac:dyDescent="0.25">
      <c r="A2042" s="334" t="s">
        <v>2440</v>
      </c>
      <c r="B2042" s="336" t="s">
        <v>2396</v>
      </c>
      <c r="C2042" s="337"/>
      <c r="D2042" s="340" t="s">
        <v>50</v>
      </c>
      <c r="E2042" s="295" t="s">
        <v>1441</v>
      </c>
    </row>
    <row r="2043" spans="1:5" x14ac:dyDescent="0.25">
      <c r="A2043" s="335"/>
      <c r="B2043" s="338"/>
      <c r="C2043" s="339"/>
      <c r="D2043" s="341"/>
      <c r="E2043" s="296" t="s">
        <v>1442</v>
      </c>
    </row>
    <row r="2044" spans="1:5" x14ac:dyDescent="0.25">
      <c r="A2044" s="326" t="s">
        <v>2441</v>
      </c>
      <c r="B2044" s="328" t="s">
        <v>2218</v>
      </c>
      <c r="C2044" s="329"/>
      <c r="D2044" s="332" t="s">
        <v>50</v>
      </c>
      <c r="E2044" s="297" t="s">
        <v>1441</v>
      </c>
    </row>
    <row r="2045" spans="1:5" x14ac:dyDescent="0.25">
      <c r="A2045" s="327"/>
      <c r="B2045" s="330"/>
      <c r="C2045" s="331"/>
      <c r="D2045" s="333"/>
      <c r="E2045" s="298" t="s">
        <v>1442</v>
      </c>
    </row>
    <row r="2046" spans="1:5" x14ac:dyDescent="0.25">
      <c r="A2046" s="334" t="s">
        <v>2442</v>
      </c>
      <c r="B2046" s="336" t="s">
        <v>2243</v>
      </c>
      <c r="C2046" s="337"/>
      <c r="D2046" s="340" t="s">
        <v>50</v>
      </c>
      <c r="E2046" s="295" t="s">
        <v>1441</v>
      </c>
    </row>
    <row r="2047" spans="1:5" x14ac:dyDescent="0.25">
      <c r="A2047" s="335"/>
      <c r="B2047" s="338"/>
      <c r="C2047" s="339"/>
      <c r="D2047" s="341"/>
      <c r="E2047" s="296" t="s">
        <v>1442</v>
      </c>
    </row>
    <row r="2048" spans="1:5" x14ac:dyDescent="0.25">
      <c r="A2048" s="326" t="s">
        <v>2408</v>
      </c>
      <c r="B2048" s="328"/>
      <c r="C2048" s="329"/>
      <c r="D2048" s="332" t="s">
        <v>50</v>
      </c>
      <c r="E2048" s="297" t="s">
        <v>1441</v>
      </c>
    </row>
    <row r="2049" spans="1:5" x14ac:dyDescent="0.25">
      <c r="A2049" s="327"/>
      <c r="B2049" s="330"/>
      <c r="C2049" s="331"/>
      <c r="D2049" s="333"/>
      <c r="E2049" s="298" t="s">
        <v>1442</v>
      </c>
    </row>
    <row r="2050" spans="1:5" x14ac:dyDescent="0.25">
      <c r="A2050" s="334" t="s">
        <v>2266</v>
      </c>
      <c r="B2050" s="336"/>
      <c r="C2050" s="337"/>
      <c r="D2050" s="340" t="s">
        <v>50</v>
      </c>
      <c r="E2050" s="295" t="s">
        <v>1441</v>
      </c>
    </row>
    <row r="2051" spans="1:5" ht="14.4" thickBot="1" x14ac:dyDescent="0.3">
      <c r="A2051" s="342"/>
      <c r="B2051" s="343"/>
      <c r="C2051" s="344"/>
      <c r="D2051" s="345"/>
      <c r="E2051" s="299" t="s">
        <v>1442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topLeftCell="I1" zoomScale="82" zoomScaleNormal="82" workbookViewId="0">
      <selection activeCell="N27" sqref="N27"/>
    </sheetView>
  </sheetViews>
  <sheetFormatPr defaultRowHeight="21" x14ac:dyDescent="0.6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6">
      <c r="M1" s="346" t="s">
        <v>54</v>
      </c>
      <c r="N1" s="346"/>
    </row>
    <row r="2" spans="1:14" x14ac:dyDescent="0.6">
      <c r="A2" s="347" t="s">
        <v>55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x14ac:dyDescent="0.6">
      <c r="A3" s="347" t="str">
        <f>'1.สรุปรายงานการส่งงบ '!A3:H3</f>
        <v xml:space="preserve">สำหรับเดือน มกราคม 2565  ปีงบประมาณ 2565 (ข้อมูล ณ วันที่ 26 กุมภาพันธ์ 2565 เวลา 09.30 น.) 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x14ac:dyDescent="0.6">
      <c r="A4" s="348" t="s">
        <v>56</v>
      </c>
      <c r="B4" s="348"/>
      <c r="C4" s="349" t="s">
        <v>57</v>
      </c>
      <c r="D4" s="349"/>
      <c r="E4" s="348" t="s">
        <v>58</v>
      </c>
      <c r="F4" s="348"/>
      <c r="G4" s="350" t="s">
        <v>59</v>
      </c>
      <c r="H4" s="350"/>
      <c r="I4" s="350" t="s">
        <v>60</v>
      </c>
      <c r="J4" s="350"/>
      <c r="K4" s="350" t="s">
        <v>61</v>
      </c>
      <c r="L4" s="350"/>
      <c r="M4" s="350" t="s">
        <v>62</v>
      </c>
      <c r="N4" s="350"/>
    </row>
    <row r="5" spans="1:14" x14ac:dyDescent="0.6">
      <c r="A5" s="87" t="s">
        <v>63</v>
      </c>
      <c r="B5" s="5" t="s">
        <v>64</v>
      </c>
      <c r="C5" s="87" t="s">
        <v>63</v>
      </c>
      <c r="D5" s="5" t="s">
        <v>64</v>
      </c>
      <c r="E5" s="87" t="s">
        <v>63</v>
      </c>
      <c r="F5" s="5" t="s">
        <v>64</v>
      </c>
      <c r="G5" s="87" t="s">
        <v>63</v>
      </c>
      <c r="H5" s="5" t="s">
        <v>64</v>
      </c>
      <c r="I5" s="87" t="s">
        <v>63</v>
      </c>
      <c r="J5" s="5" t="s">
        <v>64</v>
      </c>
      <c r="K5" s="87" t="s">
        <v>63</v>
      </c>
      <c r="L5" s="5" t="s">
        <v>64</v>
      </c>
      <c r="M5" s="87" t="s">
        <v>63</v>
      </c>
      <c r="N5" s="5" t="s">
        <v>64</v>
      </c>
    </row>
    <row r="6" spans="1:14" s="2" customFormat="1" x14ac:dyDescent="0.6">
      <c r="A6" s="3" t="s">
        <v>44</v>
      </c>
      <c r="B6" s="61">
        <v>50</v>
      </c>
      <c r="C6" s="12" t="s">
        <v>45</v>
      </c>
      <c r="D6" s="61">
        <v>45</v>
      </c>
      <c r="E6" s="3" t="s">
        <v>46</v>
      </c>
      <c r="F6" s="61">
        <v>50</v>
      </c>
      <c r="G6" s="3" t="s">
        <v>47</v>
      </c>
      <c r="H6" s="61">
        <v>45</v>
      </c>
      <c r="I6" s="12" t="s">
        <v>48</v>
      </c>
      <c r="J6" s="61">
        <v>50</v>
      </c>
      <c r="K6" s="36" t="s">
        <v>49</v>
      </c>
      <c r="L6" s="61">
        <v>50</v>
      </c>
      <c r="M6" s="3" t="s">
        <v>50</v>
      </c>
      <c r="N6" s="61">
        <v>50</v>
      </c>
    </row>
    <row r="7" spans="1:14" s="2" customFormat="1" x14ac:dyDescent="0.6">
      <c r="A7" s="3" t="s">
        <v>65</v>
      </c>
      <c r="B7" s="61">
        <v>45</v>
      </c>
      <c r="C7" s="12" t="s">
        <v>66</v>
      </c>
      <c r="D7" s="61">
        <v>50</v>
      </c>
      <c r="E7" s="3" t="s">
        <v>67</v>
      </c>
      <c r="F7" s="61">
        <v>45</v>
      </c>
      <c r="G7" s="3" t="s">
        <v>68</v>
      </c>
      <c r="H7" s="61">
        <v>50</v>
      </c>
      <c r="I7" s="12" t="s">
        <v>69</v>
      </c>
      <c r="J7" s="61">
        <v>50</v>
      </c>
      <c r="K7" s="36" t="s">
        <v>70</v>
      </c>
      <c r="L7" s="61">
        <v>50</v>
      </c>
      <c r="M7" s="3" t="s">
        <v>71</v>
      </c>
      <c r="N7" s="61">
        <v>50</v>
      </c>
    </row>
    <row r="8" spans="1:14" s="2" customFormat="1" x14ac:dyDescent="0.6">
      <c r="A8" s="3" t="s">
        <v>72</v>
      </c>
      <c r="B8" s="61">
        <v>45</v>
      </c>
      <c r="C8" s="12" t="s">
        <v>73</v>
      </c>
      <c r="D8" s="61">
        <v>50</v>
      </c>
      <c r="E8" s="3" t="s">
        <v>74</v>
      </c>
      <c r="F8" s="61">
        <v>50</v>
      </c>
      <c r="G8" s="3" t="s">
        <v>75</v>
      </c>
      <c r="H8" s="61">
        <v>50</v>
      </c>
      <c r="I8" s="12" t="s">
        <v>76</v>
      </c>
      <c r="J8" s="61">
        <v>50</v>
      </c>
      <c r="K8" s="36" t="s">
        <v>77</v>
      </c>
      <c r="L8" s="61">
        <v>50</v>
      </c>
      <c r="M8" s="3" t="s">
        <v>78</v>
      </c>
      <c r="N8" s="61">
        <v>50</v>
      </c>
    </row>
    <row r="9" spans="1:14" s="2" customFormat="1" x14ac:dyDescent="0.6">
      <c r="A9" s="3" t="s">
        <v>79</v>
      </c>
      <c r="B9" s="61">
        <v>50</v>
      </c>
      <c r="C9" s="12" t="s">
        <v>80</v>
      </c>
      <c r="D9" s="61">
        <v>45</v>
      </c>
      <c r="E9" s="3" t="s">
        <v>81</v>
      </c>
      <c r="F9" s="61">
        <v>40</v>
      </c>
      <c r="G9" s="3" t="s">
        <v>82</v>
      </c>
      <c r="H9" s="61">
        <v>50</v>
      </c>
      <c r="I9" s="12" t="s">
        <v>83</v>
      </c>
      <c r="J9" s="61">
        <v>50</v>
      </c>
      <c r="K9" s="36" t="s">
        <v>84</v>
      </c>
      <c r="L9" s="61">
        <v>50</v>
      </c>
      <c r="M9" s="3" t="s">
        <v>85</v>
      </c>
      <c r="N9" s="61">
        <v>50</v>
      </c>
    </row>
    <row r="10" spans="1:14" s="2" customFormat="1" x14ac:dyDescent="0.6">
      <c r="A10" s="3" t="s">
        <v>86</v>
      </c>
      <c r="B10" s="61">
        <v>50</v>
      </c>
      <c r="C10" s="12" t="s">
        <v>87</v>
      </c>
      <c r="D10" s="61">
        <v>45</v>
      </c>
      <c r="E10" s="3" t="s">
        <v>88</v>
      </c>
      <c r="F10" s="61">
        <v>50</v>
      </c>
      <c r="G10" s="3" t="s">
        <v>89</v>
      </c>
      <c r="H10" s="61">
        <v>50</v>
      </c>
      <c r="I10" s="12" t="s">
        <v>90</v>
      </c>
      <c r="J10" s="61">
        <v>50</v>
      </c>
      <c r="K10" s="36" t="s">
        <v>91</v>
      </c>
      <c r="L10" s="61">
        <v>50</v>
      </c>
      <c r="M10" s="6" t="s">
        <v>92</v>
      </c>
      <c r="N10" s="233"/>
    </row>
    <row r="11" spans="1:14" s="2" customFormat="1" x14ac:dyDescent="0.6">
      <c r="A11" s="3" t="s">
        <v>93</v>
      </c>
      <c r="B11" s="61">
        <v>50</v>
      </c>
      <c r="C11" s="12" t="s">
        <v>94</v>
      </c>
      <c r="D11" s="61">
        <v>50</v>
      </c>
      <c r="E11" s="3" t="s">
        <v>95</v>
      </c>
      <c r="F11" s="61">
        <v>50</v>
      </c>
      <c r="G11" s="3" t="s">
        <v>96</v>
      </c>
      <c r="H11" s="61">
        <v>50</v>
      </c>
      <c r="I11" s="12" t="s">
        <v>97</v>
      </c>
      <c r="J11" s="61">
        <v>50</v>
      </c>
      <c r="K11" s="36" t="s">
        <v>98</v>
      </c>
      <c r="L11" s="61">
        <v>50</v>
      </c>
      <c r="M11" s="3" t="s">
        <v>99</v>
      </c>
      <c r="N11" s="61">
        <v>50</v>
      </c>
    </row>
    <row r="12" spans="1:14" s="2" customFormat="1" ht="21.6" thickBot="1" x14ac:dyDescent="0.65">
      <c r="A12" s="3" t="s">
        <v>100</v>
      </c>
      <c r="B12" s="61">
        <v>40</v>
      </c>
      <c r="C12" s="12" t="s">
        <v>101</v>
      </c>
      <c r="D12" s="61">
        <v>50</v>
      </c>
      <c r="E12" s="3" t="s">
        <v>102</v>
      </c>
      <c r="F12" s="61">
        <v>45</v>
      </c>
      <c r="G12" s="3" t="s">
        <v>103</v>
      </c>
      <c r="H12" s="61">
        <v>50</v>
      </c>
      <c r="I12" s="62" t="s">
        <v>104</v>
      </c>
      <c r="J12" s="61">
        <v>50</v>
      </c>
      <c r="K12" s="7" t="s">
        <v>105</v>
      </c>
      <c r="L12" s="8">
        <f>AVERAGE(L6:L11)</f>
        <v>50</v>
      </c>
      <c r="M12" s="3" t="s">
        <v>106</v>
      </c>
      <c r="N12" s="61">
        <v>50</v>
      </c>
    </row>
    <row r="13" spans="1:14" s="2" customFormat="1" ht="21.6" thickTop="1" x14ac:dyDescent="0.6">
      <c r="A13" s="3" t="s">
        <v>107</v>
      </c>
      <c r="B13" s="61">
        <v>50</v>
      </c>
      <c r="C13" s="12" t="s">
        <v>108</v>
      </c>
      <c r="D13" s="61">
        <v>50</v>
      </c>
      <c r="E13" s="3" t="s">
        <v>109</v>
      </c>
      <c r="F13" s="61">
        <v>40</v>
      </c>
      <c r="G13" s="3" t="s">
        <v>110</v>
      </c>
      <c r="H13" s="61">
        <v>50</v>
      </c>
      <c r="I13" s="12" t="s">
        <v>111</v>
      </c>
      <c r="J13" s="61">
        <v>50</v>
      </c>
      <c r="K13" s="9"/>
      <c r="L13" s="9"/>
      <c r="M13" s="3" t="s">
        <v>112</v>
      </c>
      <c r="N13" s="61">
        <v>50</v>
      </c>
    </row>
    <row r="14" spans="1:14" s="2" customFormat="1" ht="21.6" thickBot="1" x14ac:dyDescent="0.65">
      <c r="A14" s="3" t="s">
        <v>113</v>
      </c>
      <c r="B14" s="61">
        <v>50</v>
      </c>
      <c r="C14" s="7" t="s">
        <v>105</v>
      </c>
      <c r="D14" s="11">
        <f>AVERAGE(D6:D13)</f>
        <v>48.125</v>
      </c>
      <c r="E14" s="12" t="s">
        <v>114</v>
      </c>
      <c r="F14" s="61">
        <v>50</v>
      </c>
      <c r="G14" s="3" t="s">
        <v>115</v>
      </c>
      <c r="H14" s="61">
        <v>50</v>
      </c>
      <c r="I14" s="12" t="s">
        <v>116</v>
      </c>
      <c r="J14" s="61">
        <v>50</v>
      </c>
      <c r="K14" s="9"/>
      <c r="L14" s="9"/>
      <c r="M14" s="3" t="s">
        <v>117</v>
      </c>
      <c r="N14" s="61">
        <v>50</v>
      </c>
    </row>
    <row r="15" spans="1:14" s="2" customFormat="1" ht="22.2" thickTop="1" thickBot="1" x14ac:dyDescent="0.65">
      <c r="A15" s="3" t="s">
        <v>118</v>
      </c>
      <c r="B15" s="61">
        <v>45</v>
      </c>
      <c r="C15" s="9"/>
      <c r="D15" s="9"/>
      <c r="E15" s="3" t="s">
        <v>119</v>
      </c>
      <c r="F15" s="61">
        <v>50</v>
      </c>
      <c r="G15" s="3" t="s">
        <v>120</v>
      </c>
      <c r="H15" s="61">
        <v>50</v>
      </c>
      <c r="I15" s="7" t="s">
        <v>105</v>
      </c>
      <c r="J15" s="11">
        <f>AVERAGE(J6:J14)</f>
        <v>50</v>
      </c>
      <c r="K15" s="9"/>
      <c r="L15" s="9"/>
      <c r="M15" s="3" t="s">
        <v>121</v>
      </c>
      <c r="N15" s="61">
        <v>50</v>
      </c>
    </row>
    <row r="16" spans="1:14" s="2" customFormat="1" ht="21.6" thickTop="1" x14ac:dyDescent="0.6">
      <c r="A16" s="3" t="s">
        <v>122</v>
      </c>
      <c r="B16" s="61">
        <v>50</v>
      </c>
      <c r="C16" s="9"/>
      <c r="D16" s="9"/>
      <c r="E16" s="3" t="s">
        <v>123</v>
      </c>
      <c r="F16" s="61">
        <v>50</v>
      </c>
      <c r="G16" s="3" t="s">
        <v>124</v>
      </c>
      <c r="H16" s="61">
        <v>50</v>
      </c>
      <c r="I16" s="9"/>
      <c r="J16" s="9"/>
      <c r="K16" s="9"/>
      <c r="L16" s="9"/>
      <c r="M16" s="3" t="s">
        <v>125</v>
      </c>
      <c r="N16" s="61">
        <v>50</v>
      </c>
    </row>
    <row r="17" spans="1:14" s="2" customFormat="1" x14ac:dyDescent="0.6">
      <c r="A17" s="43" t="s">
        <v>126</v>
      </c>
      <c r="B17" s="61">
        <v>50</v>
      </c>
      <c r="C17" s="9"/>
      <c r="D17" s="9"/>
      <c r="E17" s="3" t="s">
        <v>127</v>
      </c>
      <c r="F17" s="61">
        <v>50</v>
      </c>
      <c r="G17" s="3" t="s">
        <v>128</v>
      </c>
      <c r="H17" s="61">
        <v>50</v>
      </c>
      <c r="I17" s="9"/>
      <c r="J17" s="9"/>
      <c r="K17" s="9"/>
      <c r="L17" s="9"/>
      <c r="M17" s="3" t="s">
        <v>129</v>
      </c>
      <c r="N17" s="61">
        <v>50</v>
      </c>
    </row>
    <row r="18" spans="1:14" ht="21.6" thickBot="1" x14ac:dyDescent="0.65">
      <c r="A18" s="10" t="s">
        <v>105</v>
      </c>
      <c r="B18" s="11">
        <f>AVERAGE(B6:B17)</f>
        <v>47.916666666666664</v>
      </c>
      <c r="C18" s="9"/>
      <c r="D18" s="9"/>
      <c r="E18" s="3" t="s">
        <v>130</v>
      </c>
      <c r="F18" s="61">
        <v>50</v>
      </c>
      <c r="G18" s="3" t="s">
        <v>131</v>
      </c>
      <c r="H18" s="61">
        <v>50</v>
      </c>
      <c r="I18" s="9"/>
      <c r="J18" s="9"/>
      <c r="K18" s="9"/>
      <c r="L18" s="9"/>
      <c r="M18" s="3" t="s">
        <v>132</v>
      </c>
      <c r="N18" s="61">
        <v>50</v>
      </c>
    </row>
    <row r="19" spans="1:14" ht="21.6" thickTop="1" x14ac:dyDescent="0.6">
      <c r="A19" s="9"/>
      <c r="B19" s="9"/>
      <c r="C19" s="9"/>
      <c r="D19" s="9"/>
      <c r="E19" s="3" t="s">
        <v>133</v>
      </c>
      <c r="F19" s="61">
        <v>50</v>
      </c>
      <c r="G19" s="3" t="s">
        <v>134</v>
      </c>
      <c r="H19" s="61">
        <v>50</v>
      </c>
      <c r="I19" s="9"/>
      <c r="J19" s="9"/>
      <c r="K19" s="9"/>
      <c r="L19" s="9"/>
      <c r="M19" s="3" t="s">
        <v>135</v>
      </c>
      <c r="N19" s="61">
        <v>50</v>
      </c>
    </row>
    <row r="20" spans="1:14" ht="21.6" thickBot="1" x14ac:dyDescent="0.65">
      <c r="E20" s="10" t="s">
        <v>105</v>
      </c>
      <c r="F20" s="8">
        <f>AVERAGE(F6:F19)</f>
        <v>47.857142857142854</v>
      </c>
      <c r="G20" s="3" t="s">
        <v>136</v>
      </c>
      <c r="H20" s="61">
        <v>50</v>
      </c>
      <c r="M20" s="3" t="s">
        <v>137</v>
      </c>
      <c r="N20" s="61">
        <v>50</v>
      </c>
    </row>
    <row r="21" spans="1:14" ht="21.6" thickTop="1" x14ac:dyDescent="0.6">
      <c r="G21" s="3" t="s">
        <v>138</v>
      </c>
      <c r="H21" s="61">
        <v>50</v>
      </c>
      <c r="M21" s="3" t="s">
        <v>139</v>
      </c>
      <c r="N21" s="61">
        <v>50</v>
      </c>
    </row>
    <row r="22" spans="1:14" x14ac:dyDescent="0.6">
      <c r="G22" s="3" t="s">
        <v>140</v>
      </c>
      <c r="H22" s="61">
        <v>50</v>
      </c>
      <c r="M22" s="3" t="s">
        <v>141</v>
      </c>
      <c r="N22" s="61">
        <v>50</v>
      </c>
    </row>
    <row r="23" spans="1:14" x14ac:dyDescent="0.6">
      <c r="G23" s="3" t="s">
        <v>142</v>
      </c>
      <c r="H23" s="61">
        <v>50</v>
      </c>
      <c r="M23" s="3" t="s">
        <v>143</v>
      </c>
      <c r="N23" s="61">
        <v>50</v>
      </c>
    </row>
    <row r="24" spans="1:14" ht="21.6" thickBot="1" x14ac:dyDescent="0.65">
      <c r="G24" s="10" t="s">
        <v>105</v>
      </c>
      <c r="H24" s="11">
        <f>AVERAGE(H6:H23)</f>
        <v>49.722222222222221</v>
      </c>
      <c r="M24" s="3" t="s">
        <v>144</v>
      </c>
      <c r="N24" s="61">
        <v>50</v>
      </c>
    </row>
    <row r="25" spans="1:14" ht="21.6" thickTop="1" x14ac:dyDescent="0.6">
      <c r="M25" s="3" t="s">
        <v>145</v>
      </c>
      <c r="N25" s="61">
        <v>50</v>
      </c>
    </row>
    <row r="26" spans="1:14" x14ac:dyDescent="0.6">
      <c r="A26" s="13" t="s">
        <v>146</v>
      </c>
      <c r="B26" s="4" t="s">
        <v>578</v>
      </c>
      <c r="M26" s="3" t="s">
        <v>147</v>
      </c>
      <c r="N26" s="61">
        <v>50</v>
      </c>
    </row>
    <row r="27" spans="1:14" ht="21.6" thickBot="1" x14ac:dyDescent="0.65">
      <c r="B27" s="4" t="s">
        <v>148</v>
      </c>
      <c r="M27" s="10" t="s">
        <v>105</v>
      </c>
      <c r="N27" s="11">
        <f>AVERAGE(N6:N26)</f>
        <v>50</v>
      </c>
    </row>
    <row r="28" spans="1:14" ht="21.6" thickTop="1" x14ac:dyDescent="0.6"/>
    <row r="33" spans="2:8" x14ac:dyDescent="0.6">
      <c r="D33" s="49"/>
      <c r="E33" s="49"/>
      <c r="F33" s="49"/>
      <c r="G33" s="49"/>
      <c r="H33" s="49"/>
    </row>
    <row r="35" spans="2:8" x14ac:dyDescent="0.6">
      <c r="B35" s="4" t="s">
        <v>585</v>
      </c>
      <c r="D35" s="4" t="s">
        <v>63</v>
      </c>
      <c r="E35" s="4" t="s">
        <v>64</v>
      </c>
      <c r="F35" s="4" t="s">
        <v>586</v>
      </c>
      <c r="G35" s="4" t="s">
        <v>587</v>
      </c>
      <c r="H35" s="4" t="s">
        <v>52</v>
      </c>
    </row>
    <row r="36" spans="2:8" x14ac:dyDescent="0.6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60">
        <f>G36/F36*100</f>
        <v>0</v>
      </c>
    </row>
    <row r="41" spans="2:8" x14ac:dyDescent="0.6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F0"/>
  </sheetPr>
  <dimension ref="A1:R1080"/>
  <sheetViews>
    <sheetView tabSelected="1" zoomScale="76" zoomScaleNormal="76" workbookViewId="0">
      <pane xSplit="2" ySplit="4" topLeftCell="C1055" activePane="bottomRight" state="frozen"/>
      <selection activeCell="B12" sqref="B12"/>
      <selection pane="topRight" activeCell="B12" sqref="B12"/>
      <selection pane="bottomLeft" activeCell="B12" sqref="B12"/>
      <selection pane="bottomRight" activeCell="V1061" sqref="V1061"/>
    </sheetView>
  </sheetViews>
  <sheetFormatPr defaultRowHeight="24.6" x14ac:dyDescent="0.7"/>
  <cols>
    <col min="1" max="1" width="5.5" style="92" customWidth="1"/>
    <col min="2" max="2" width="9.8984375" style="92" customWidth="1"/>
    <col min="3" max="3" width="5.69921875" style="92" customWidth="1"/>
    <col min="4" max="4" width="9.5" style="92" customWidth="1"/>
    <col min="5" max="5" width="11.19921875" style="92" customWidth="1"/>
    <col min="6" max="6" width="6.8984375" style="92" customWidth="1"/>
    <col min="7" max="7" width="20.19921875" style="92" customWidth="1"/>
    <col min="8" max="8" width="10.69921875" style="166" customWidth="1"/>
    <col min="9" max="9" width="7.59765625" style="204" customWidth="1"/>
    <col min="10" max="10" width="17.796875" style="91" customWidth="1"/>
    <col min="11" max="11" width="16.796875" style="90" customWidth="1"/>
    <col min="12" max="12" width="16.69921875" style="91" customWidth="1"/>
    <col min="13" max="13" width="17.796875" style="91" customWidth="1"/>
    <col min="14" max="14" width="7.59765625" style="92" customWidth="1"/>
    <col min="15" max="16" width="7.8984375" style="92" customWidth="1"/>
    <col min="17" max="17" width="17.19921875" style="90" bestFit="1" customWidth="1"/>
    <col min="18" max="18" width="10.69921875" style="91" bestFit="1" customWidth="1"/>
    <col min="19" max="238" width="9.09765625" style="92"/>
    <col min="239" max="239" width="6.59765625" style="92" customWidth="1"/>
    <col min="240" max="240" width="11.3984375" style="92" customWidth="1"/>
    <col min="241" max="241" width="6.8984375" style="92" customWidth="1"/>
    <col min="242" max="242" width="16.3984375" style="92" customWidth="1"/>
    <col min="243" max="243" width="14.09765625" style="92" customWidth="1"/>
    <col min="244" max="244" width="5.3984375" style="92" customWidth="1"/>
    <col min="245" max="245" width="44.8984375" style="92" customWidth="1"/>
    <col min="246" max="246" width="7.19921875" style="92" customWidth="1"/>
    <col min="247" max="247" width="6.3984375" style="92" customWidth="1"/>
    <col min="248" max="248" width="11.8984375" style="92" customWidth="1"/>
    <col min="249" max="249" width="14.59765625" style="92" customWidth="1"/>
    <col min="250" max="250" width="14.3984375" style="92" customWidth="1"/>
    <col min="251" max="251" width="12.69921875" style="92" customWidth="1"/>
    <col min="252" max="252" width="13.8984375" style="92" customWidth="1"/>
    <col min="253" max="253" width="14.3984375" style="92" customWidth="1"/>
    <col min="254" max="254" width="12.69921875" style="92" customWidth="1"/>
    <col min="255" max="255" width="13.8984375" style="92" customWidth="1"/>
    <col min="256" max="256" width="14.3984375" style="92" customWidth="1"/>
    <col min="257" max="257" width="12.69921875" style="92" customWidth="1"/>
    <col min="258" max="260" width="7.3984375" style="92" customWidth="1"/>
    <col min="261" max="261" width="10.69921875" style="92" customWidth="1"/>
    <col min="262" max="494" width="9.09765625" style="92"/>
    <col min="495" max="495" width="6.59765625" style="92" customWidth="1"/>
    <col min="496" max="496" width="11.3984375" style="92" customWidth="1"/>
    <col min="497" max="497" width="6.8984375" style="92" customWidth="1"/>
    <col min="498" max="498" width="16.3984375" style="92" customWidth="1"/>
    <col min="499" max="499" width="14.09765625" style="92" customWidth="1"/>
    <col min="500" max="500" width="5.3984375" style="92" customWidth="1"/>
    <col min="501" max="501" width="44.8984375" style="92" customWidth="1"/>
    <col min="502" max="502" width="7.19921875" style="92" customWidth="1"/>
    <col min="503" max="503" width="6.3984375" style="92" customWidth="1"/>
    <col min="504" max="504" width="11.8984375" style="92" customWidth="1"/>
    <col min="505" max="505" width="14.59765625" style="92" customWidth="1"/>
    <col min="506" max="506" width="14.3984375" style="92" customWidth="1"/>
    <col min="507" max="507" width="12.69921875" style="92" customWidth="1"/>
    <col min="508" max="508" width="13.8984375" style="92" customWidth="1"/>
    <col min="509" max="509" width="14.3984375" style="92" customWidth="1"/>
    <col min="510" max="510" width="12.69921875" style="92" customWidth="1"/>
    <col min="511" max="511" width="13.8984375" style="92" customWidth="1"/>
    <col min="512" max="512" width="14.3984375" style="92" customWidth="1"/>
    <col min="513" max="513" width="12.69921875" style="92" customWidth="1"/>
    <col min="514" max="516" width="7.3984375" style="92" customWidth="1"/>
    <col min="517" max="517" width="10.69921875" style="92" customWidth="1"/>
    <col min="518" max="750" width="9.09765625" style="92"/>
    <col min="751" max="751" width="6.59765625" style="92" customWidth="1"/>
    <col min="752" max="752" width="11.3984375" style="92" customWidth="1"/>
    <col min="753" max="753" width="6.8984375" style="92" customWidth="1"/>
    <col min="754" max="754" width="16.3984375" style="92" customWidth="1"/>
    <col min="755" max="755" width="14.09765625" style="92" customWidth="1"/>
    <col min="756" max="756" width="5.3984375" style="92" customWidth="1"/>
    <col min="757" max="757" width="44.8984375" style="92" customWidth="1"/>
    <col min="758" max="758" width="7.19921875" style="92" customWidth="1"/>
    <col min="759" max="759" width="6.3984375" style="92" customWidth="1"/>
    <col min="760" max="760" width="11.8984375" style="92" customWidth="1"/>
    <col min="761" max="761" width="14.59765625" style="92" customWidth="1"/>
    <col min="762" max="762" width="14.3984375" style="92" customWidth="1"/>
    <col min="763" max="763" width="12.69921875" style="92" customWidth="1"/>
    <col min="764" max="764" width="13.8984375" style="92" customWidth="1"/>
    <col min="765" max="765" width="14.3984375" style="92" customWidth="1"/>
    <col min="766" max="766" width="12.69921875" style="92" customWidth="1"/>
    <col min="767" max="767" width="13.8984375" style="92" customWidth="1"/>
    <col min="768" max="768" width="14.3984375" style="92" customWidth="1"/>
    <col min="769" max="769" width="12.69921875" style="92" customWidth="1"/>
    <col min="770" max="772" width="7.3984375" style="92" customWidth="1"/>
    <col min="773" max="773" width="10.69921875" style="92" customWidth="1"/>
    <col min="774" max="1006" width="9.09765625" style="92"/>
    <col min="1007" max="1007" width="6.59765625" style="92" customWidth="1"/>
    <col min="1008" max="1008" width="11.3984375" style="92" customWidth="1"/>
    <col min="1009" max="1009" width="6.8984375" style="92" customWidth="1"/>
    <col min="1010" max="1010" width="16.3984375" style="92" customWidth="1"/>
    <col min="1011" max="1011" width="14.09765625" style="92" customWidth="1"/>
    <col min="1012" max="1012" width="5.3984375" style="92" customWidth="1"/>
    <col min="1013" max="1013" width="44.8984375" style="92" customWidth="1"/>
    <col min="1014" max="1014" width="7.19921875" style="92" customWidth="1"/>
    <col min="1015" max="1015" width="6.3984375" style="92" customWidth="1"/>
    <col min="1016" max="1016" width="11.8984375" style="92" customWidth="1"/>
    <col min="1017" max="1017" width="14.59765625" style="92" customWidth="1"/>
    <col min="1018" max="1018" width="14.3984375" style="92" customWidth="1"/>
    <col min="1019" max="1019" width="12.69921875" style="92" customWidth="1"/>
    <col min="1020" max="1020" width="13.8984375" style="92" customWidth="1"/>
    <col min="1021" max="1021" width="14.3984375" style="92" customWidth="1"/>
    <col min="1022" max="1022" width="12.69921875" style="92" customWidth="1"/>
    <col min="1023" max="1023" width="13.8984375" style="92" customWidth="1"/>
    <col min="1024" max="1024" width="14.3984375" style="92" customWidth="1"/>
    <col min="1025" max="1025" width="12.69921875" style="92" customWidth="1"/>
    <col min="1026" max="1028" width="7.3984375" style="92" customWidth="1"/>
    <col min="1029" max="1029" width="10.69921875" style="92" customWidth="1"/>
    <col min="1030" max="1262" width="9.09765625" style="92"/>
    <col min="1263" max="1263" width="6.59765625" style="92" customWidth="1"/>
    <col min="1264" max="1264" width="11.3984375" style="92" customWidth="1"/>
    <col min="1265" max="1265" width="6.8984375" style="92" customWidth="1"/>
    <col min="1266" max="1266" width="16.3984375" style="92" customWidth="1"/>
    <col min="1267" max="1267" width="14.09765625" style="92" customWidth="1"/>
    <col min="1268" max="1268" width="5.3984375" style="92" customWidth="1"/>
    <col min="1269" max="1269" width="44.8984375" style="92" customWidth="1"/>
    <col min="1270" max="1270" width="7.19921875" style="92" customWidth="1"/>
    <col min="1271" max="1271" width="6.3984375" style="92" customWidth="1"/>
    <col min="1272" max="1272" width="11.8984375" style="92" customWidth="1"/>
    <col min="1273" max="1273" width="14.59765625" style="92" customWidth="1"/>
    <col min="1274" max="1274" width="14.3984375" style="92" customWidth="1"/>
    <col min="1275" max="1275" width="12.69921875" style="92" customWidth="1"/>
    <col min="1276" max="1276" width="13.8984375" style="92" customWidth="1"/>
    <col min="1277" max="1277" width="14.3984375" style="92" customWidth="1"/>
    <col min="1278" max="1278" width="12.69921875" style="92" customWidth="1"/>
    <col min="1279" max="1279" width="13.8984375" style="92" customWidth="1"/>
    <col min="1280" max="1280" width="14.3984375" style="92" customWidth="1"/>
    <col min="1281" max="1281" width="12.69921875" style="92" customWidth="1"/>
    <col min="1282" max="1284" width="7.3984375" style="92" customWidth="1"/>
    <col min="1285" max="1285" width="10.69921875" style="92" customWidth="1"/>
    <col min="1286" max="1518" width="9.09765625" style="92"/>
    <col min="1519" max="1519" width="6.59765625" style="92" customWidth="1"/>
    <col min="1520" max="1520" width="11.3984375" style="92" customWidth="1"/>
    <col min="1521" max="1521" width="6.8984375" style="92" customWidth="1"/>
    <col min="1522" max="1522" width="16.3984375" style="92" customWidth="1"/>
    <col min="1523" max="1523" width="14.09765625" style="92" customWidth="1"/>
    <col min="1524" max="1524" width="5.3984375" style="92" customWidth="1"/>
    <col min="1525" max="1525" width="44.8984375" style="92" customWidth="1"/>
    <col min="1526" max="1526" width="7.19921875" style="92" customWidth="1"/>
    <col min="1527" max="1527" width="6.3984375" style="92" customWidth="1"/>
    <col min="1528" max="1528" width="11.8984375" style="92" customWidth="1"/>
    <col min="1529" max="1529" width="14.59765625" style="92" customWidth="1"/>
    <col min="1530" max="1530" width="14.3984375" style="92" customWidth="1"/>
    <col min="1531" max="1531" width="12.69921875" style="92" customWidth="1"/>
    <col min="1532" max="1532" width="13.8984375" style="92" customWidth="1"/>
    <col min="1533" max="1533" width="14.3984375" style="92" customWidth="1"/>
    <col min="1534" max="1534" width="12.69921875" style="92" customWidth="1"/>
    <col min="1535" max="1535" width="13.8984375" style="92" customWidth="1"/>
    <col min="1536" max="1536" width="14.3984375" style="92" customWidth="1"/>
    <col min="1537" max="1537" width="12.69921875" style="92" customWidth="1"/>
    <col min="1538" max="1540" width="7.3984375" style="92" customWidth="1"/>
    <col min="1541" max="1541" width="10.69921875" style="92" customWidth="1"/>
    <col min="1542" max="1774" width="9.09765625" style="92"/>
    <col min="1775" max="1775" width="6.59765625" style="92" customWidth="1"/>
    <col min="1776" max="1776" width="11.3984375" style="92" customWidth="1"/>
    <col min="1777" max="1777" width="6.8984375" style="92" customWidth="1"/>
    <col min="1778" max="1778" width="16.3984375" style="92" customWidth="1"/>
    <col min="1779" max="1779" width="14.09765625" style="92" customWidth="1"/>
    <col min="1780" max="1780" width="5.3984375" style="92" customWidth="1"/>
    <col min="1781" max="1781" width="44.8984375" style="92" customWidth="1"/>
    <col min="1782" max="1782" width="7.19921875" style="92" customWidth="1"/>
    <col min="1783" max="1783" width="6.3984375" style="92" customWidth="1"/>
    <col min="1784" max="1784" width="11.8984375" style="92" customWidth="1"/>
    <col min="1785" max="1785" width="14.59765625" style="92" customWidth="1"/>
    <col min="1786" max="1786" width="14.3984375" style="92" customWidth="1"/>
    <col min="1787" max="1787" width="12.69921875" style="92" customWidth="1"/>
    <col min="1788" max="1788" width="13.8984375" style="92" customWidth="1"/>
    <col min="1789" max="1789" width="14.3984375" style="92" customWidth="1"/>
    <col min="1790" max="1790" width="12.69921875" style="92" customWidth="1"/>
    <col min="1791" max="1791" width="13.8984375" style="92" customWidth="1"/>
    <col min="1792" max="1792" width="14.3984375" style="92" customWidth="1"/>
    <col min="1793" max="1793" width="12.69921875" style="92" customWidth="1"/>
    <col min="1794" max="1796" width="7.3984375" style="92" customWidth="1"/>
    <col min="1797" max="1797" width="10.69921875" style="92" customWidth="1"/>
    <col min="1798" max="2030" width="9.09765625" style="92"/>
    <col min="2031" max="2031" width="6.59765625" style="92" customWidth="1"/>
    <col min="2032" max="2032" width="11.3984375" style="92" customWidth="1"/>
    <col min="2033" max="2033" width="6.8984375" style="92" customWidth="1"/>
    <col min="2034" max="2034" width="16.3984375" style="92" customWidth="1"/>
    <col min="2035" max="2035" width="14.09765625" style="92" customWidth="1"/>
    <col min="2036" max="2036" width="5.3984375" style="92" customWidth="1"/>
    <col min="2037" max="2037" width="44.8984375" style="92" customWidth="1"/>
    <col min="2038" max="2038" width="7.19921875" style="92" customWidth="1"/>
    <col min="2039" max="2039" width="6.3984375" style="92" customWidth="1"/>
    <col min="2040" max="2040" width="11.8984375" style="92" customWidth="1"/>
    <col min="2041" max="2041" width="14.59765625" style="92" customWidth="1"/>
    <col min="2042" max="2042" width="14.3984375" style="92" customWidth="1"/>
    <col min="2043" max="2043" width="12.69921875" style="92" customWidth="1"/>
    <col min="2044" max="2044" width="13.8984375" style="92" customWidth="1"/>
    <col min="2045" max="2045" width="14.3984375" style="92" customWidth="1"/>
    <col min="2046" max="2046" width="12.69921875" style="92" customWidth="1"/>
    <col min="2047" max="2047" width="13.8984375" style="92" customWidth="1"/>
    <col min="2048" max="2048" width="14.3984375" style="92" customWidth="1"/>
    <col min="2049" max="2049" width="12.69921875" style="92" customWidth="1"/>
    <col min="2050" max="2052" width="7.3984375" style="92" customWidth="1"/>
    <col min="2053" max="2053" width="10.69921875" style="92" customWidth="1"/>
    <col min="2054" max="2286" width="9.09765625" style="92"/>
    <col min="2287" max="2287" width="6.59765625" style="92" customWidth="1"/>
    <col min="2288" max="2288" width="11.3984375" style="92" customWidth="1"/>
    <col min="2289" max="2289" width="6.8984375" style="92" customWidth="1"/>
    <col min="2290" max="2290" width="16.3984375" style="92" customWidth="1"/>
    <col min="2291" max="2291" width="14.09765625" style="92" customWidth="1"/>
    <col min="2292" max="2292" width="5.3984375" style="92" customWidth="1"/>
    <col min="2293" max="2293" width="44.8984375" style="92" customWidth="1"/>
    <col min="2294" max="2294" width="7.19921875" style="92" customWidth="1"/>
    <col min="2295" max="2295" width="6.3984375" style="92" customWidth="1"/>
    <col min="2296" max="2296" width="11.8984375" style="92" customWidth="1"/>
    <col min="2297" max="2297" width="14.59765625" style="92" customWidth="1"/>
    <col min="2298" max="2298" width="14.3984375" style="92" customWidth="1"/>
    <col min="2299" max="2299" width="12.69921875" style="92" customWidth="1"/>
    <col min="2300" max="2300" width="13.8984375" style="92" customWidth="1"/>
    <col min="2301" max="2301" width="14.3984375" style="92" customWidth="1"/>
    <col min="2302" max="2302" width="12.69921875" style="92" customWidth="1"/>
    <col min="2303" max="2303" width="13.8984375" style="92" customWidth="1"/>
    <col min="2304" max="2304" width="14.3984375" style="92" customWidth="1"/>
    <col min="2305" max="2305" width="12.69921875" style="92" customWidth="1"/>
    <col min="2306" max="2308" width="7.3984375" style="92" customWidth="1"/>
    <col min="2309" max="2309" width="10.69921875" style="92" customWidth="1"/>
    <col min="2310" max="2542" width="9.09765625" style="92"/>
    <col min="2543" max="2543" width="6.59765625" style="92" customWidth="1"/>
    <col min="2544" max="2544" width="11.3984375" style="92" customWidth="1"/>
    <col min="2545" max="2545" width="6.8984375" style="92" customWidth="1"/>
    <col min="2546" max="2546" width="16.3984375" style="92" customWidth="1"/>
    <col min="2547" max="2547" width="14.09765625" style="92" customWidth="1"/>
    <col min="2548" max="2548" width="5.3984375" style="92" customWidth="1"/>
    <col min="2549" max="2549" width="44.8984375" style="92" customWidth="1"/>
    <col min="2550" max="2550" width="7.19921875" style="92" customWidth="1"/>
    <col min="2551" max="2551" width="6.3984375" style="92" customWidth="1"/>
    <col min="2552" max="2552" width="11.8984375" style="92" customWidth="1"/>
    <col min="2553" max="2553" width="14.59765625" style="92" customWidth="1"/>
    <col min="2554" max="2554" width="14.3984375" style="92" customWidth="1"/>
    <col min="2555" max="2555" width="12.69921875" style="92" customWidth="1"/>
    <col min="2556" max="2556" width="13.8984375" style="92" customWidth="1"/>
    <col min="2557" max="2557" width="14.3984375" style="92" customWidth="1"/>
    <col min="2558" max="2558" width="12.69921875" style="92" customWidth="1"/>
    <col min="2559" max="2559" width="13.8984375" style="92" customWidth="1"/>
    <col min="2560" max="2560" width="14.3984375" style="92" customWidth="1"/>
    <col min="2561" max="2561" width="12.69921875" style="92" customWidth="1"/>
    <col min="2562" max="2564" width="7.3984375" style="92" customWidth="1"/>
    <col min="2565" max="2565" width="10.69921875" style="92" customWidth="1"/>
    <col min="2566" max="2798" width="9.09765625" style="92"/>
    <col min="2799" max="2799" width="6.59765625" style="92" customWidth="1"/>
    <col min="2800" max="2800" width="11.3984375" style="92" customWidth="1"/>
    <col min="2801" max="2801" width="6.8984375" style="92" customWidth="1"/>
    <col min="2802" max="2802" width="16.3984375" style="92" customWidth="1"/>
    <col min="2803" max="2803" width="14.09765625" style="92" customWidth="1"/>
    <col min="2804" max="2804" width="5.3984375" style="92" customWidth="1"/>
    <col min="2805" max="2805" width="44.8984375" style="92" customWidth="1"/>
    <col min="2806" max="2806" width="7.19921875" style="92" customWidth="1"/>
    <col min="2807" max="2807" width="6.3984375" style="92" customWidth="1"/>
    <col min="2808" max="2808" width="11.8984375" style="92" customWidth="1"/>
    <col min="2809" max="2809" width="14.59765625" style="92" customWidth="1"/>
    <col min="2810" max="2810" width="14.3984375" style="92" customWidth="1"/>
    <col min="2811" max="2811" width="12.69921875" style="92" customWidth="1"/>
    <col min="2812" max="2812" width="13.8984375" style="92" customWidth="1"/>
    <col min="2813" max="2813" width="14.3984375" style="92" customWidth="1"/>
    <col min="2814" max="2814" width="12.69921875" style="92" customWidth="1"/>
    <col min="2815" max="2815" width="13.8984375" style="92" customWidth="1"/>
    <col min="2816" max="2816" width="14.3984375" style="92" customWidth="1"/>
    <col min="2817" max="2817" width="12.69921875" style="92" customWidth="1"/>
    <col min="2818" max="2820" width="7.3984375" style="92" customWidth="1"/>
    <col min="2821" max="2821" width="10.69921875" style="92" customWidth="1"/>
    <col min="2822" max="3054" width="9.09765625" style="92"/>
    <col min="3055" max="3055" width="6.59765625" style="92" customWidth="1"/>
    <col min="3056" max="3056" width="11.3984375" style="92" customWidth="1"/>
    <col min="3057" max="3057" width="6.8984375" style="92" customWidth="1"/>
    <col min="3058" max="3058" width="16.3984375" style="92" customWidth="1"/>
    <col min="3059" max="3059" width="14.09765625" style="92" customWidth="1"/>
    <col min="3060" max="3060" width="5.3984375" style="92" customWidth="1"/>
    <col min="3061" max="3061" width="44.8984375" style="92" customWidth="1"/>
    <col min="3062" max="3062" width="7.19921875" style="92" customWidth="1"/>
    <col min="3063" max="3063" width="6.3984375" style="92" customWidth="1"/>
    <col min="3064" max="3064" width="11.8984375" style="92" customWidth="1"/>
    <col min="3065" max="3065" width="14.59765625" style="92" customWidth="1"/>
    <col min="3066" max="3066" width="14.3984375" style="92" customWidth="1"/>
    <col min="3067" max="3067" width="12.69921875" style="92" customWidth="1"/>
    <col min="3068" max="3068" width="13.8984375" style="92" customWidth="1"/>
    <col min="3069" max="3069" width="14.3984375" style="92" customWidth="1"/>
    <col min="3070" max="3070" width="12.69921875" style="92" customWidth="1"/>
    <col min="3071" max="3071" width="13.8984375" style="92" customWidth="1"/>
    <col min="3072" max="3072" width="14.3984375" style="92" customWidth="1"/>
    <col min="3073" max="3073" width="12.69921875" style="92" customWidth="1"/>
    <col min="3074" max="3076" width="7.3984375" style="92" customWidth="1"/>
    <col min="3077" max="3077" width="10.69921875" style="92" customWidth="1"/>
    <col min="3078" max="3310" width="9.09765625" style="92"/>
    <col min="3311" max="3311" width="6.59765625" style="92" customWidth="1"/>
    <col min="3312" max="3312" width="11.3984375" style="92" customWidth="1"/>
    <col min="3313" max="3313" width="6.8984375" style="92" customWidth="1"/>
    <col min="3314" max="3314" width="16.3984375" style="92" customWidth="1"/>
    <col min="3315" max="3315" width="14.09765625" style="92" customWidth="1"/>
    <col min="3316" max="3316" width="5.3984375" style="92" customWidth="1"/>
    <col min="3317" max="3317" width="44.8984375" style="92" customWidth="1"/>
    <col min="3318" max="3318" width="7.19921875" style="92" customWidth="1"/>
    <col min="3319" max="3319" width="6.3984375" style="92" customWidth="1"/>
    <col min="3320" max="3320" width="11.8984375" style="92" customWidth="1"/>
    <col min="3321" max="3321" width="14.59765625" style="92" customWidth="1"/>
    <col min="3322" max="3322" width="14.3984375" style="92" customWidth="1"/>
    <col min="3323" max="3323" width="12.69921875" style="92" customWidth="1"/>
    <col min="3324" max="3324" width="13.8984375" style="92" customWidth="1"/>
    <col min="3325" max="3325" width="14.3984375" style="92" customWidth="1"/>
    <col min="3326" max="3326" width="12.69921875" style="92" customWidth="1"/>
    <col min="3327" max="3327" width="13.8984375" style="92" customWidth="1"/>
    <col min="3328" max="3328" width="14.3984375" style="92" customWidth="1"/>
    <col min="3329" max="3329" width="12.69921875" style="92" customWidth="1"/>
    <col min="3330" max="3332" width="7.3984375" style="92" customWidth="1"/>
    <col min="3333" max="3333" width="10.69921875" style="92" customWidth="1"/>
    <col min="3334" max="3566" width="9.09765625" style="92"/>
    <col min="3567" max="3567" width="6.59765625" style="92" customWidth="1"/>
    <col min="3568" max="3568" width="11.3984375" style="92" customWidth="1"/>
    <col min="3569" max="3569" width="6.8984375" style="92" customWidth="1"/>
    <col min="3570" max="3570" width="16.3984375" style="92" customWidth="1"/>
    <col min="3571" max="3571" width="14.09765625" style="92" customWidth="1"/>
    <col min="3572" max="3572" width="5.3984375" style="92" customWidth="1"/>
    <col min="3573" max="3573" width="44.8984375" style="92" customWidth="1"/>
    <col min="3574" max="3574" width="7.19921875" style="92" customWidth="1"/>
    <col min="3575" max="3575" width="6.3984375" style="92" customWidth="1"/>
    <col min="3576" max="3576" width="11.8984375" style="92" customWidth="1"/>
    <col min="3577" max="3577" width="14.59765625" style="92" customWidth="1"/>
    <col min="3578" max="3578" width="14.3984375" style="92" customWidth="1"/>
    <col min="3579" max="3579" width="12.69921875" style="92" customWidth="1"/>
    <col min="3580" max="3580" width="13.8984375" style="92" customWidth="1"/>
    <col min="3581" max="3581" width="14.3984375" style="92" customWidth="1"/>
    <col min="3582" max="3582" width="12.69921875" style="92" customWidth="1"/>
    <col min="3583" max="3583" width="13.8984375" style="92" customWidth="1"/>
    <col min="3584" max="3584" width="14.3984375" style="92" customWidth="1"/>
    <col min="3585" max="3585" width="12.69921875" style="92" customWidth="1"/>
    <col min="3586" max="3588" width="7.3984375" style="92" customWidth="1"/>
    <col min="3589" max="3589" width="10.69921875" style="92" customWidth="1"/>
    <col min="3590" max="3822" width="9.09765625" style="92"/>
    <col min="3823" max="3823" width="6.59765625" style="92" customWidth="1"/>
    <col min="3824" max="3824" width="11.3984375" style="92" customWidth="1"/>
    <col min="3825" max="3825" width="6.8984375" style="92" customWidth="1"/>
    <col min="3826" max="3826" width="16.3984375" style="92" customWidth="1"/>
    <col min="3827" max="3827" width="14.09765625" style="92" customWidth="1"/>
    <col min="3828" max="3828" width="5.3984375" style="92" customWidth="1"/>
    <col min="3829" max="3829" width="44.8984375" style="92" customWidth="1"/>
    <col min="3830" max="3830" width="7.19921875" style="92" customWidth="1"/>
    <col min="3831" max="3831" width="6.3984375" style="92" customWidth="1"/>
    <col min="3832" max="3832" width="11.8984375" style="92" customWidth="1"/>
    <col min="3833" max="3833" width="14.59765625" style="92" customWidth="1"/>
    <col min="3834" max="3834" width="14.3984375" style="92" customWidth="1"/>
    <col min="3835" max="3835" width="12.69921875" style="92" customWidth="1"/>
    <col min="3836" max="3836" width="13.8984375" style="92" customWidth="1"/>
    <col min="3837" max="3837" width="14.3984375" style="92" customWidth="1"/>
    <col min="3838" max="3838" width="12.69921875" style="92" customWidth="1"/>
    <col min="3839" max="3839" width="13.8984375" style="92" customWidth="1"/>
    <col min="3840" max="3840" width="14.3984375" style="92" customWidth="1"/>
    <col min="3841" max="3841" width="12.69921875" style="92" customWidth="1"/>
    <col min="3842" max="3844" width="7.3984375" style="92" customWidth="1"/>
    <col min="3845" max="3845" width="10.69921875" style="92" customWidth="1"/>
    <col min="3846" max="4078" width="9.09765625" style="92"/>
    <col min="4079" max="4079" width="6.59765625" style="92" customWidth="1"/>
    <col min="4080" max="4080" width="11.3984375" style="92" customWidth="1"/>
    <col min="4081" max="4081" width="6.8984375" style="92" customWidth="1"/>
    <col min="4082" max="4082" width="16.3984375" style="92" customWidth="1"/>
    <col min="4083" max="4083" width="14.09765625" style="92" customWidth="1"/>
    <col min="4084" max="4084" width="5.3984375" style="92" customWidth="1"/>
    <col min="4085" max="4085" width="44.8984375" style="92" customWidth="1"/>
    <col min="4086" max="4086" width="7.19921875" style="92" customWidth="1"/>
    <col min="4087" max="4087" width="6.3984375" style="92" customWidth="1"/>
    <col min="4088" max="4088" width="11.8984375" style="92" customWidth="1"/>
    <col min="4089" max="4089" width="14.59765625" style="92" customWidth="1"/>
    <col min="4090" max="4090" width="14.3984375" style="92" customWidth="1"/>
    <col min="4091" max="4091" width="12.69921875" style="92" customWidth="1"/>
    <col min="4092" max="4092" width="13.8984375" style="92" customWidth="1"/>
    <col min="4093" max="4093" width="14.3984375" style="92" customWidth="1"/>
    <col min="4094" max="4094" width="12.69921875" style="92" customWidth="1"/>
    <col min="4095" max="4095" width="13.8984375" style="92" customWidth="1"/>
    <col min="4096" max="4096" width="14.3984375" style="92" customWidth="1"/>
    <col min="4097" max="4097" width="12.69921875" style="92" customWidth="1"/>
    <col min="4098" max="4100" width="7.3984375" style="92" customWidth="1"/>
    <col min="4101" max="4101" width="10.69921875" style="92" customWidth="1"/>
    <col min="4102" max="4334" width="9.09765625" style="92"/>
    <col min="4335" max="4335" width="6.59765625" style="92" customWidth="1"/>
    <col min="4336" max="4336" width="11.3984375" style="92" customWidth="1"/>
    <col min="4337" max="4337" width="6.8984375" style="92" customWidth="1"/>
    <col min="4338" max="4338" width="16.3984375" style="92" customWidth="1"/>
    <col min="4339" max="4339" width="14.09765625" style="92" customWidth="1"/>
    <col min="4340" max="4340" width="5.3984375" style="92" customWidth="1"/>
    <col min="4341" max="4341" width="44.8984375" style="92" customWidth="1"/>
    <col min="4342" max="4342" width="7.19921875" style="92" customWidth="1"/>
    <col min="4343" max="4343" width="6.3984375" style="92" customWidth="1"/>
    <col min="4344" max="4344" width="11.8984375" style="92" customWidth="1"/>
    <col min="4345" max="4345" width="14.59765625" style="92" customWidth="1"/>
    <col min="4346" max="4346" width="14.3984375" style="92" customWidth="1"/>
    <col min="4347" max="4347" width="12.69921875" style="92" customWidth="1"/>
    <col min="4348" max="4348" width="13.8984375" style="92" customWidth="1"/>
    <col min="4349" max="4349" width="14.3984375" style="92" customWidth="1"/>
    <col min="4350" max="4350" width="12.69921875" style="92" customWidth="1"/>
    <col min="4351" max="4351" width="13.8984375" style="92" customWidth="1"/>
    <col min="4352" max="4352" width="14.3984375" style="92" customWidth="1"/>
    <col min="4353" max="4353" width="12.69921875" style="92" customWidth="1"/>
    <col min="4354" max="4356" width="7.3984375" style="92" customWidth="1"/>
    <col min="4357" max="4357" width="10.69921875" style="92" customWidth="1"/>
    <col min="4358" max="4590" width="9.09765625" style="92"/>
    <col min="4591" max="4591" width="6.59765625" style="92" customWidth="1"/>
    <col min="4592" max="4592" width="11.3984375" style="92" customWidth="1"/>
    <col min="4593" max="4593" width="6.8984375" style="92" customWidth="1"/>
    <col min="4594" max="4594" width="16.3984375" style="92" customWidth="1"/>
    <col min="4595" max="4595" width="14.09765625" style="92" customWidth="1"/>
    <col min="4596" max="4596" width="5.3984375" style="92" customWidth="1"/>
    <col min="4597" max="4597" width="44.8984375" style="92" customWidth="1"/>
    <col min="4598" max="4598" width="7.19921875" style="92" customWidth="1"/>
    <col min="4599" max="4599" width="6.3984375" style="92" customWidth="1"/>
    <col min="4600" max="4600" width="11.8984375" style="92" customWidth="1"/>
    <col min="4601" max="4601" width="14.59765625" style="92" customWidth="1"/>
    <col min="4602" max="4602" width="14.3984375" style="92" customWidth="1"/>
    <col min="4603" max="4603" width="12.69921875" style="92" customWidth="1"/>
    <col min="4604" max="4604" width="13.8984375" style="92" customWidth="1"/>
    <col min="4605" max="4605" width="14.3984375" style="92" customWidth="1"/>
    <col min="4606" max="4606" width="12.69921875" style="92" customWidth="1"/>
    <col min="4607" max="4607" width="13.8984375" style="92" customWidth="1"/>
    <col min="4608" max="4608" width="14.3984375" style="92" customWidth="1"/>
    <col min="4609" max="4609" width="12.69921875" style="92" customWidth="1"/>
    <col min="4610" max="4612" width="7.3984375" style="92" customWidth="1"/>
    <col min="4613" max="4613" width="10.69921875" style="92" customWidth="1"/>
    <col min="4614" max="4846" width="9.09765625" style="92"/>
    <col min="4847" max="4847" width="6.59765625" style="92" customWidth="1"/>
    <col min="4848" max="4848" width="11.3984375" style="92" customWidth="1"/>
    <col min="4849" max="4849" width="6.8984375" style="92" customWidth="1"/>
    <col min="4850" max="4850" width="16.3984375" style="92" customWidth="1"/>
    <col min="4851" max="4851" width="14.09765625" style="92" customWidth="1"/>
    <col min="4852" max="4852" width="5.3984375" style="92" customWidth="1"/>
    <col min="4853" max="4853" width="44.8984375" style="92" customWidth="1"/>
    <col min="4854" max="4854" width="7.19921875" style="92" customWidth="1"/>
    <col min="4855" max="4855" width="6.3984375" style="92" customWidth="1"/>
    <col min="4856" max="4856" width="11.8984375" style="92" customWidth="1"/>
    <col min="4857" max="4857" width="14.59765625" style="92" customWidth="1"/>
    <col min="4858" max="4858" width="14.3984375" style="92" customWidth="1"/>
    <col min="4859" max="4859" width="12.69921875" style="92" customWidth="1"/>
    <col min="4860" max="4860" width="13.8984375" style="92" customWidth="1"/>
    <col min="4861" max="4861" width="14.3984375" style="92" customWidth="1"/>
    <col min="4862" max="4862" width="12.69921875" style="92" customWidth="1"/>
    <col min="4863" max="4863" width="13.8984375" style="92" customWidth="1"/>
    <col min="4864" max="4864" width="14.3984375" style="92" customWidth="1"/>
    <col min="4865" max="4865" width="12.69921875" style="92" customWidth="1"/>
    <col min="4866" max="4868" width="7.3984375" style="92" customWidth="1"/>
    <col min="4869" max="4869" width="10.69921875" style="92" customWidth="1"/>
    <col min="4870" max="5102" width="9.09765625" style="92"/>
    <col min="5103" max="5103" width="6.59765625" style="92" customWidth="1"/>
    <col min="5104" max="5104" width="11.3984375" style="92" customWidth="1"/>
    <col min="5105" max="5105" width="6.8984375" style="92" customWidth="1"/>
    <col min="5106" max="5106" width="16.3984375" style="92" customWidth="1"/>
    <col min="5107" max="5107" width="14.09765625" style="92" customWidth="1"/>
    <col min="5108" max="5108" width="5.3984375" style="92" customWidth="1"/>
    <col min="5109" max="5109" width="44.8984375" style="92" customWidth="1"/>
    <col min="5110" max="5110" width="7.19921875" style="92" customWidth="1"/>
    <col min="5111" max="5111" width="6.3984375" style="92" customWidth="1"/>
    <col min="5112" max="5112" width="11.8984375" style="92" customWidth="1"/>
    <col min="5113" max="5113" width="14.59765625" style="92" customWidth="1"/>
    <col min="5114" max="5114" width="14.3984375" style="92" customWidth="1"/>
    <col min="5115" max="5115" width="12.69921875" style="92" customWidth="1"/>
    <col min="5116" max="5116" width="13.8984375" style="92" customWidth="1"/>
    <col min="5117" max="5117" width="14.3984375" style="92" customWidth="1"/>
    <col min="5118" max="5118" width="12.69921875" style="92" customWidth="1"/>
    <col min="5119" max="5119" width="13.8984375" style="92" customWidth="1"/>
    <col min="5120" max="5120" width="14.3984375" style="92" customWidth="1"/>
    <col min="5121" max="5121" width="12.69921875" style="92" customWidth="1"/>
    <col min="5122" max="5124" width="7.3984375" style="92" customWidth="1"/>
    <col min="5125" max="5125" width="10.69921875" style="92" customWidth="1"/>
    <col min="5126" max="5358" width="9.09765625" style="92"/>
    <col min="5359" max="5359" width="6.59765625" style="92" customWidth="1"/>
    <col min="5360" max="5360" width="11.3984375" style="92" customWidth="1"/>
    <col min="5361" max="5361" width="6.8984375" style="92" customWidth="1"/>
    <col min="5362" max="5362" width="16.3984375" style="92" customWidth="1"/>
    <col min="5363" max="5363" width="14.09765625" style="92" customWidth="1"/>
    <col min="5364" max="5364" width="5.3984375" style="92" customWidth="1"/>
    <col min="5365" max="5365" width="44.8984375" style="92" customWidth="1"/>
    <col min="5366" max="5366" width="7.19921875" style="92" customWidth="1"/>
    <col min="5367" max="5367" width="6.3984375" style="92" customWidth="1"/>
    <col min="5368" max="5368" width="11.8984375" style="92" customWidth="1"/>
    <col min="5369" max="5369" width="14.59765625" style="92" customWidth="1"/>
    <col min="5370" max="5370" width="14.3984375" style="92" customWidth="1"/>
    <col min="5371" max="5371" width="12.69921875" style="92" customWidth="1"/>
    <col min="5372" max="5372" width="13.8984375" style="92" customWidth="1"/>
    <col min="5373" max="5373" width="14.3984375" style="92" customWidth="1"/>
    <col min="5374" max="5374" width="12.69921875" style="92" customWidth="1"/>
    <col min="5375" max="5375" width="13.8984375" style="92" customWidth="1"/>
    <col min="5376" max="5376" width="14.3984375" style="92" customWidth="1"/>
    <col min="5377" max="5377" width="12.69921875" style="92" customWidth="1"/>
    <col min="5378" max="5380" width="7.3984375" style="92" customWidth="1"/>
    <col min="5381" max="5381" width="10.69921875" style="92" customWidth="1"/>
    <col min="5382" max="5614" width="9.09765625" style="92"/>
    <col min="5615" max="5615" width="6.59765625" style="92" customWidth="1"/>
    <col min="5616" max="5616" width="11.3984375" style="92" customWidth="1"/>
    <col min="5617" max="5617" width="6.8984375" style="92" customWidth="1"/>
    <col min="5618" max="5618" width="16.3984375" style="92" customWidth="1"/>
    <col min="5619" max="5619" width="14.09765625" style="92" customWidth="1"/>
    <col min="5620" max="5620" width="5.3984375" style="92" customWidth="1"/>
    <col min="5621" max="5621" width="44.8984375" style="92" customWidth="1"/>
    <col min="5622" max="5622" width="7.19921875" style="92" customWidth="1"/>
    <col min="5623" max="5623" width="6.3984375" style="92" customWidth="1"/>
    <col min="5624" max="5624" width="11.8984375" style="92" customWidth="1"/>
    <col min="5625" max="5625" width="14.59765625" style="92" customWidth="1"/>
    <col min="5626" max="5626" width="14.3984375" style="92" customWidth="1"/>
    <col min="5627" max="5627" width="12.69921875" style="92" customWidth="1"/>
    <col min="5628" max="5628" width="13.8984375" style="92" customWidth="1"/>
    <col min="5629" max="5629" width="14.3984375" style="92" customWidth="1"/>
    <col min="5630" max="5630" width="12.69921875" style="92" customWidth="1"/>
    <col min="5631" max="5631" width="13.8984375" style="92" customWidth="1"/>
    <col min="5632" max="5632" width="14.3984375" style="92" customWidth="1"/>
    <col min="5633" max="5633" width="12.69921875" style="92" customWidth="1"/>
    <col min="5634" max="5636" width="7.3984375" style="92" customWidth="1"/>
    <col min="5637" max="5637" width="10.69921875" style="92" customWidth="1"/>
    <col min="5638" max="5870" width="9.09765625" style="92"/>
    <col min="5871" max="5871" width="6.59765625" style="92" customWidth="1"/>
    <col min="5872" max="5872" width="11.3984375" style="92" customWidth="1"/>
    <col min="5873" max="5873" width="6.8984375" style="92" customWidth="1"/>
    <col min="5874" max="5874" width="16.3984375" style="92" customWidth="1"/>
    <col min="5875" max="5875" width="14.09765625" style="92" customWidth="1"/>
    <col min="5876" max="5876" width="5.3984375" style="92" customWidth="1"/>
    <col min="5877" max="5877" width="44.8984375" style="92" customWidth="1"/>
    <col min="5878" max="5878" width="7.19921875" style="92" customWidth="1"/>
    <col min="5879" max="5879" width="6.3984375" style="92" customWidth="1"/>
    <col min="5880" max="5880" width="11.8984375" style="92" customWidth="1"/>
    <col min="5881" max="5881" width="14.59765625" style="92" customWidth="1"/>
    <col min="5882" max="5882" width="14.3984375" style="92" customWidth="1"/>
    <col min="5883" max="5883" width="12.69921875" style="92" customWidth="1"/>
    <col min="5884" max="5884" width="13.8984375" style="92" customWidth="1"/>
    <col min="5885" max="5885" width="14.3984375" style="92" customWidth="1"/>
    <col min="5886" max="5886" width="12.69921875" style="92" customWidth="1"/>
    <col min="5887" max="5887" width="13.8984375" style="92" customWidth="1"/>
    <col min="5888" max="5888" width="14.3984375" style="92" customWidth="1"/>
    <col min="5889" max="5889" width="12.69921875" style="92" customWidth="1"/>
    <col min="5890" max="5892" width="7.3984375" style="92" customWidth="1"/>
    <col min="5893" max="5893" width="10.69921875" style="92" customWidth="1"/>
    <col min="5894" max="6126" width="9.09765625" style="92"/>
    <col min="6127" max="6127" width="6.59765625" style="92" customWidth="1"/>
    <col min="6128" max="6128" width="11.3984375" style="92" customWidth="1"/>
    <col min="6129" max="6129" width="6.8984375" style="92" customWidth="1"/>
    <col min="6130" max="6130" width="16.3984375" style="92" customWidth="1"/>
    <col min="6131" max="6131" width="14.09765625" style="92" customWidth="1"/>
    <col min="6132" max="6132" width="5.3984375" style="92" customWidth="1"/>
    <col min="6133" max="6133" width="44.8984375" style="92" customWidth="1"/>
    <col min="6134" max="6134" width="7.19921875" style="92" customWidth="1"/>
    <col min="6135" max="6135" width="6.3984375" style="92" customWidth="1"/>
    <col min="6136" max="6136" width="11.8984375" style="92" customWidth="1"/>
    <col min="6137" max="6137" width="14.59765625" style="92" customWidth="1"/>
    <col min="6138" max="6138" width="14.3984375" style="92" customWidth="1"/>
    <col min="6139" max="6139" width="12.69921875" style="92" customWidth="1"/>
    <col min="6140" max="6140" width="13.8984375" style="92" customWidth="1"/>
    <col min="6141" max="6141" width="14.3984375" style="92" customWidth="1"/>
    <col min="6142" max="6142" width="12.69921875" style="92" customWidth="1"/>
    <col min="6143" max="6143" width="13.8984375" style="92" customWidth="1"/>
    <col min="6144" max="6144" width="14.3984375" style="92" customWidth="1"/>
    <col min="6145" max="6145" width="12.69921875" style="92" customWidth="1"/>
    <col min="6146" max="6148" width="7.3984375" style="92" customWidth="1"/>
    <col min="6149" max="6149" width="10.69921875" style="92" customWidth="1"/>
    <col min="6150" max="6382" width="9.09765625" style="92"/>
    <col min="6383" max="6383" width="6.59765625" style="92" customWidth="1"/>
    <col min="6384" max="6384" width="11.3984375" style="92" customWidth="1"/>
    <col min="6385" max="6385" width="6.8984375" style="92" customWidth="1"/>
    <col min="6386" max="6386" width="16.3984375" style="92" customWidth="1"/>
    <col min="6387" max="6387" width="14.09765625" style="92" customWidth="1"/>
    <col min="6388" max="6388" width="5.3984375" style="92" customWidth="1"/>
    <col min="6389" max="6389" width="44.8984375" style="92" customWidth="1"/>
    <col min="6390" max="6390" width="7.19921875" style="92" customWidth="1"/>
    <col min="6391" max="6391" width="6.3984375" style="92" customWidth="1"/>
    <col min="6392" max="6392" width="11.8984375" style="92" customWidth="1"/>
    <col min="6393" max="6393" width="14.59765625" style="92" customWidth="1"/>
    <col min="6394" max="6394" width="14.3984375" style="92" customWidth="1"/>
    <col min="6395" max="6395" width="12.69921875" style="92" customWidth="1"/>
    <col min="6396" max="6396" width="13.8984375" style="92" customWidth="1"/>
    <col min="6397" max="6397" width="14.3984375" style="92" customWidth="1"/>
    <col min="6398" max="6398" width="12.69921875" style="92" customWidth="1"/>
    <col min="6399" max="6399" width="13.8984375" style="92" customWidth="1"/>
    <col min="6400" max="6400" width="14.3984375" style="92" customWidth="1"/>
    <col min="6401" max="6401" width="12.69921875" style="92" customWidth="1"/>
    <col min="6402" max="6404" width="7.3984375" style="92" customWidth="1"/>
    <col min="6405" max="6405" width="10.69921875" style="92" customWidth="1"/>
    <col min="6406" max="6638" width="9.09765625" style="92"/>
    <col min="6639" max="6639" width="6.59765625" style="92" customWidth="1"/>
    <col min="6640" max="6640" width="11.3984375" style="92" customWidth="1"/>
    <col min="6641" max="6641" width="6.8984375" style="92" customWidth="1"/>
    <col min="6642" max="6642" width="16.3984375" style="92" customWidth="1"/>
    <col min="6643" max="6643" width="14.09765625" style="92" customWidth="1"/>
    <col min="6644" max="6644" width="5.3984375" style="92" customWidth="1"/>
    <col min="6645" max="6645" width="44.8984375" style="92" customWidth="1"/>
    <col min="6646" max="6646" width="7.19921875" style="92" customWidth="1"/>
    <col min="6647" max="6647" width="6.3984375" style="92" customWidth="1"/>
    <col min="6648" max="6648" width="11.8984375" style="92" customWidth="1"/>
    <col min="6649" max="6649" width="14.59765625" style="92" customWidth="1"/>
    <col min="6650" max="6650" width="14.3984375" style="92" customWidth="1"/>
    <col min="6651" max="6651" width="12.69921875" style="92" customWidth="1"/>
    <col min="6652" max="6652" width="13.8984375" style="92" customWidth="1"/>
    <col min="6653" max="6653" width="14.3984375" style="92" customWidth="1"/>
    <col min="6654" max="6654" width="12.69921875" style="92" customWidth="1"/>
    <col min="6655" max="6655" width="13.8984375" style="92" customWidth="1"/>
    <col min="6656" max="6656" width="14.3984375" style="92" customWidth="1"/>
    <col min="6657" max="6657" width="12.69921875" style="92" customWidth="1"/>
    <col min="6658" max="6660" width="7.3984375" style="92" customWidth="1"/>
    <col min="6661" max="6661" width="10.69921875" style="92" customWidth="1"/>
    <col min="6662" max="6894" width="9.09765625" style="92"/>
    <col min="6895" max="6895" width="6.59765625" style="92" customWidth="1"/>
    <col min="6896" max="6896" width="11.3984375" style="92" customWidth="1"/>
    <col min="6897" max="6897" width="6.8984375" style="92" customWidth="1"/>
    <col min="6898" max="6898" width="16.3984375" style="92" customWidth="1"/>
    <col min="6899" max="6899" width="14.09765625" style="92" customWidth="1"/>
    <col min="6900" max="6900" width="5.3984375" style="92" customWidth="1"/>
    <col min="6901" max="6901" width="44.8984375" style="92" customWidth="1"/>
    <col min="6902" max="6902" width="7.19921875" style="92" customWidth="1"/>
    <col min="6903" max="6903" width="6.3984375" style="92" customWidth="1"/>
    <col min="6904" max="6904" width="11.8984375" style="92" customWidth="1"/>
    <col min="6905" max="6905" width="14.59765625" style="92" customWidth="1"/>
    <col min="6906" max="6906" width="14.3984375" style="92" customWidth="1"/>
    <col min="6907" max="6907" width="12.69921875" style="92" customWidth="1"/>
    <col min="6908" max="6908" width="13.8984375" style="92" customWidth="1"/>
    <col min="6909" max="6909" width="14.3984375" style="92" customWidth="1"/>
    <col min="6910" max="6910" width="12.69921875" style="92" customWidth="1"/>
    <col min="6911" max="6911" width="13.8984375" style="92" customWidth="1"/>
    <col min="6912" max="6912" width="14.3984375" style="92" customWidth="1"/>
    <col min="6913" max="6913" width="12.69921875" style="92" customWidth="1"/>
    <col min="6914" max="6916" width="7.3984375" style="92" customWidth="1"/>
    <col min="6917" max="6917" width="10.69921875" style="92" customWidth="1"/>
    <col min="6918" max="7150" width="9.09765625" style="92"/>
    <col min="7151" max="7151" width="6.59765625" style="92" customWidth="1"/>
    <col min="7152" max="7152" width="11.3984375" style="92" customWidth="1"/>
    <col min="7153" max="7153" width="6.8984375" style="92" customWidth="1"/>
    <col min="7154" max="7154" width="16.3984375" style="92" customWidth="1"/>
    <col min="7155" max="7155" width="14.09765625" style="92" customWidth="1"/>
    <col min="7156" max="7156" width="5.3984375" style="92" customWidth="1"/>
    <col min="7157" max="7157" width="44.8984375" style="92" customWidth="1"/>
    <col min="7158" max="7158" width="7.19921875" style="92" customWidth="1"/>
    <col min="7159" max="7159" width="6.3984375" style="92" customWidth="1"/>
    <col min="7160" max="7160" width="11.8984375" style="92" customWidth="1"/>
    <col min="7161" max="7161" width="14.59765625" style="92" customWidth="1"/>
    <col min="7162" max="7162" width="14.3984375" style="92" customWidth="1"/>
    <col min="7163" max="7163" width="12.69921875" style="92" customWidth="1"/>
    <col min="7164" max="7164" width="13.8984375" style="92" customWidth="1"/>
    <col min="7165" max="7165" width="14.3984375" style="92" customWidth="1"/>
    <col min="7166" max="7166" width="12.69921875" style="92" customWidth="1"/>
    <col min="7167" max="7167" width="13.8984375" style="92" customWidth="1"/>
    <col min="7168" max="7168" width="14.3984375" style="92" customWidth="1"/>
    <col min="7169" max="7169" width="12.69921875" style="92" customWidth="1"/>
    <col min="7170" max="7172" width="7.3984375" style="92" customWidth="1"/>
    <col min="7173" max="7173" width="10.69921875" style="92" customWidth="1"/>
    <col min="7174" max="7406" width="9.09765625" style="92"/>
    <col min="7407" max="7407" width="6.59765625" style="92" customWidth="1"/>
    <col min="7408" max="7408" width="11.3984375" style="92" customWidth="1"/>
    <col min="7409" max="7409" width="6.8984375" style="92" customWidth="1"/>
    <col min="7410" max="7410" width="16.3984375" style="92" customWidth="1"/>
    <col min="7411" max="7411" width="14.09765625" style="92" customWidth="1"/>
    <col min="7412" max="7412" width="5.3984375" style="92" customWidth="1"/>
    <col min="7413" max="7413" width="44.8984375" style="92" customWidth="1"/>
    <col min="7414" max="7414" width="7.19921875" style="92" customWidth="1"/>
    <col min="7415" max="7415" width="6.3984375" style="92" customWidth="1"/>
    <col min="7416" max="7416" width="11.8984375" style="92" customWidth="1"/>
    <col min="7417" max="7417" width="14.59765625" style="92" customWidth="1"/>
    <col min="7418" max="7418" width="14.3984375" style="92" customWidth="1"/>
    <col min="7419" max="7419" width="12.69921875" style="92" customWidth="1"/>
    <col min="7420" max="7420" width="13.8984375" style="92" customWidth="1"/>
    <col min="7421" max="7421" width="14.3984375" style="92" customWidth="1"/>
    <col min="7422" max="7422" width="12.69921875" style="92" customWidth="1"/>
    <col min="7423" max="7423" width="13.8984375" style="92" customWidth="1"/>
    <col min="7424" max="7424" width="14.3984375" style="92" customWidth="1"/>
    <col min="7425" max="7425" width="12.69921875" style="92" customWidth="1"/>
    <col min="7426" max="7428" width="7.3984375" style="92" customWidth="1"/>
    <col min="7429" max="7429" width="10.69921875" style="92" customWidth="1"/>
    <col min="7430" max="7662" width="9.09765625" style="92"/>
    <col min="7663" max="7663" width="6.59765625" style="92" customWidth="1"/>
    <col min="7664" max="7664" width="11.3984375" style="92" customWidth="1"/>
    <col min="7665" max="7665" width="6.8984375" style="92" customWidth="1"/>
    <col min="7666" max="7666" width="16.3984375" style="92" customWidth="1"/>
    <col min="7667" max="7667" width="14.09765625" style="92" customWidth="1"/>
    <col min="7668" max="7668" width="5.3984375" style="92" customWidth="1"/>
    <col min="7669" max="7669" width="44.8984375" style="92" customWidth="1"/>
    <col min="7670" max="7670" width="7.19921875" style="92" customWidth="1"/>
    <col min="7671" max="7671" width="6.3984375" style="92" customWidth="1"/>
    <col min="7672" max="7672" width="11.8984375" style="92" customWidth="1"/>
    <col min="7673" max="7673" width="14.59765625" style="92" customWidth="1"/>
    <col min="7674" max="7674" width="14.3984375" style="92" customWidth="1"/>
    <col min="7675" max="7675" width="12.69921875" style="92" customWidth="1"/>
    <col min="7676" max="7676" width="13.8984375" style="92" customWidth="1"/>
    <col min="7677" max="7677" width="14.3984375" style="92" customWidth="1"/>
    <col min="7678" max="7678" width="12.69921875" style="92" customWidth="1"/>
    <col min="7679" max="7679" width="13.8984375" style="92" customWidth="1"/>
    <col min="7680" max="7680" width="14.3984375" style="92" customWidth="1"/>
    <col min="7681" max="7681" width="12.69921875" style="92" customWidth="1"/>
    <col min="7682" max="7684" width="7.3984375" style="92" customWidth="1"/>
    <col min="7685" max="7685" width="10.69921875" style="92" customWidth="1"/>
    <col min="7686" max="7918" width="9.09765625" style="92"/>
    <col min="7919" max="7919" width="6.59765625" style="92" customWidth="1"/>
    <col min="7920" max="7920" width="11.3984375" style="92" customWidth="1"/>
    <col min="7921" max="7921" width="6.8984375" style="92" customWidth="1"/>
    <col min="7922" max="7922" width="16.3984375" style="92" customWidth="1"/>
    <col min="7923" max="7923" width="14.09765625" style="92" customWidth="1"/>
    <col min="7924" max="7924" width="5.3984375" style="92" customWidth="1"/>
    <col min="7925" max="7925" width="44.8984375" style="92" customWidth="1"/>
    <col min="7926" max="7926" width="7.19921875" style="92" customWidth="1"/>
    <col min="7927" max="7927" width="6.3984375" style="92" customWidth="1"/>
    <col min="7928" max="7928" width="11.8984375" style="92" customWidth="1"/>
    <col min="7929" max="7929" width="14.59765625" style="92" customWidth="1"/>
    <col min="7930" max="7930" width="14.3984375" style="92" customWidth="1"/>
    <col min="7931" max="7931" width="12.69921875" style="92" customWidth="1"/>
    <col min="7932" max="7932" width="13.8984375" style="92" customWidth="1"/>
    <col min="7933" max="7933" width="14.3984375" style="92" customWidth="1"/>
    <col min="7934" max="7934" width="12.69921875" style="92" customWidth="1"/>
    <col min="7935" max="7935" width="13.8984375" style="92" customWidth="1"/>
    <col min="7936" max="7936" width="14.3984375" style="92" customWidth="1"/>
    <col min="7937" max="7937" width="12.69921875" style="92" customWidth="1"/>
    <col min="7938" max="7940" width="7.3984375" style="92" customWidth="1"/>
    <col min="7941" max="7941" width="10.69921875" style="92" customWidth="1"/>
    <col min="7942" max="8174" width="9.09765625" style="92"/>
    <col min="8175" max="8175" width="6.59765625" style="92" customWidth="1"/>
    <col min="8176" max="8176" width="11.3984375" style="92" customWidth="1"/>
    <col min="8177" max="8177" width="6.8984375" style="92" customWidth="1"/>
    <col min="8178" max="8178" width="16.3984375" style="92" customWidth="1"/>
    <col min="8179" max="8179" width="14.09765625" style="92" customWidth="1"/>
    <col min="8180" max="8180" width="5.3984375" style="92" customWidth="1"/>
    <col min="8181" max="8181" width="44.8984375" style="92" customWidth="1"/>
    <col min="8182" max="8182" width="7.19921875" style="92" customWidth="1"/>
    <col min="8183" max="8183" width="6.3984375" style="92" customWidth="1"/>
    <col min="8184" max="8184" width="11.8984375" style="92" customWidth="1"/>
    <col min="8185" max="8185" width="14.59765625" style="92" customWidth="1"/>
    <col min="8186" max="8186" width="14.3984375" style="92" customWidth="1"/>
    <col min="8187" max="8187" width="12.69921875" style="92" customWidth="1"/>
    <col min="8188" max="8188" width="13.8984375" style="92" customWidth="1"/>
    <col min="8189" max="8189" width="14.3984375" style="92" customWidth="1"/>
    <col min="8190" max="8190" width="12.69921875" style="92" customWidth="1"/>
    <col min="8191" max="8191" width="13.8984375" style="92" customWidth="1"/>
    <col min="8192" max="8192" width="14.3984375" style="92" customWidth="1"/>
    <col min="8193" max="8193" width="12.69921875" style="92" customWidth="1"/>
    <col min="8194" max="8196" width="7.3984375" style="92" customWidth="1"/>
    <col min="8197" max="8197" width="10.69921875" style="92" customWidth="1"/>
    <col min="8198" max="8430" width="9.09765625" style="92"/>
    <col min="8431" max="8431" width="6.59765625" style="92" customWidth="1"/>
    <col min="8432" max="8432" width="11.3984375" style="92" customWidth="1"/>
    <col min="8433" max="8433" width="6.8984375" style="92" customWidth="1"/>
    <col min="8434" max="8434" width="16.3984375" style="92" customWidth="1"/>
    <col min="8435" max="8435" width="14.09765625" style="92" customWidth="1"/>
    <col min="8436" max="8436" width="5.3984375" style="92" customWidth="1"/>
    <col min="8437" max="8437" width="44.8984375" style="92" customWidth="1"/>
    <col min="8438" max="8438" width="7.19921875" style="92" customWidth="1"/>
    <col min="8439" max="8439" width="6.3984375" style="92" customWidth="1"/>
    <col min="8440" max="8440" width="11.8984375" style="92" customWidth="1"/>
    <col min="8441" max="8441" width="14.59765625" style="92" customWidth="1"/>
    <col min="8442" max="8442" width="14.3984375" style="92" customWidth="1"/>
    <col min="8443" max="8443" width="12.69921875" style="92" customWidth="1"/>
    <col min="8444" max="8444" width="13.8984375" style="92" customWidth="1"/>
    <col min="8445" max="8445" width="14.3984375" style="92" customWidth="1"/>
    <col min="8446" max="8446" width="12.69921875" style="92" customWidth="1"/>
    <col min="8447" max="8447" width="13.8984375" style="92" customWidth="1"/>
    <col min="8448" max="8448" width="14.3984375" style="92" customWidth="1"/>
    <col min="8449" max="8449" width="12.69921875" style="92" customWidth="1"/>
    <col min="8450" max="8452" width="7.3984375" style="92" customWidth="1"/>
    <col min="8453" max="8453" width="10.69921875" style="92" customWidth="1"/>
    <col min="8454" max="8686" width="9.09765625" style="92"/>
    <col min="8687" max="8687" width="6.59765625" style="92" customWidth="1"/>
    <col min="8688" max="8688" width="11.3984375" style="92" customWidth="1"/>
    <col min="8689" max="8689" width="6.8984375" style="92" customWidth="1"/>
    <col min="8690" max="8690" width="16.3984375" style="92" customWidth="1"/>
    <col min="8691" max="8691" width="14.09765625" style="92" customWidth="1"/>
    <col min="8692" max="8692" width="5.3984375" style="92" customWidth="1"/>
    <col min="8693" max="8693" width="44.8984375" style="92" customWidth="1"/>
    <col min="8694" max="8694" width="7.19921875" style="92" customWidth="1"/>
    <col min="8695" max="8695" width="6.3984375" style="92" customWidth="1"/>
    <col min="8696" max="8696" width="11.8984375" style="92" customWidth="1"/>
    <col min="8697" max="8697" width="14.59765625" style="92" customWidth="1"/>
    <col min="8698" max="8698" width="14.3984375" style="92" customWidth="1"/>
    <col min="8699" max="8699" width="12.69921875" style="92" customWidth="1"/>
    <col min="8700" max="8700" width="13.8984375" style="92" customWidth="1"/>
    <col min="8701" max="8701" width="14.3984375" style="92" customWidth="1"/>
    <col min="8702" max="8702" width="12.69921875" style="92" customWidth="1"/>
    <col min="8703" max="8703" width="13.8984375" style="92" customWidth="1"/>
    <col min="8704" max="8704" width="14.3984375" style="92" customWidth="1"/>
    <col min="8705" max="8705" width="12.69921875" style="92" customWidth="1"/>
    <col min="8706" max="8708" width="7.3984375" style="92" customWidth="1"/>
    <col min="8709" max="8709" width="10.69921875" style="92" customWidth="1"/>
    <col min="8710" max="8942" width="9.09765625" style="92"/>
    <col min="8943" max="8943" width="6.59765625" style="92" customWidth="1"/>
    <col min="8944" max="8944" width="11.3984375" style="92" customWidth="1"/>
    <col min="8945" max="8945" width="6.8984375" style="92" customWidth="1"/>
    <col min="8946" max="8946" width="16.3984375" style="92" customWidth="1"/>
    <col min="8947" max="8947" width="14.09765625" style="92" customWidth="1"/>
    <col min="8948" max="8948" width="5.3984375" style="92" customWidth="1"/>
    <col min="8949" max="8949" width="44.8984375" style="92" customWidth="1"/>
    <col min="8950" max="8950" width="7.19921875" style="92" customWidth="1"/>
    <col min="8951" max="8951" width="6.3984375" style="92" customWidth="1"/>
    <col min="8952" max="8952" width="11.8984375" style="92" customWidth="1"/>
    <col min="8953" max="8953" width="14.59765625" style="92" customWidth="1"/>
    <col min="8954" max="8954" width="14.3984375" style="92" customWidth="1"/>
    <col min="8955" max="8955" width="12.69921875" style="92" customWidth="1"/>
    <col min="8956" max="8956" width="13.8984375" style="92" customWidth="1"/>
    <col min="8957" max="8957" width="14.3984375" style="92" customWidth="1"/>
    <col min="8958" max="8958" width="12.69921875" style="92" customWidth="1"/>
    <col min="8959" max="8959" width="13.8984375" style="92" customWidth="1"/>
    <col min="8960" max="8960" width="14.3984375" style="92" customWidth="1"/>
    <col min="8961" max="8961" width="12.69921875" style="92" customWidth="1"/>
    <col min="8962" max="8964" width="7.3984375" style="92" customWidth="1"/>
    <col min="8965" max="8965" width="10.69921875" style="92" customWidth="1"/>
    <col min="8966" max="9198" width="9.09765625" style="92"/>
    <col min="9199" max="9199" width="6.59765625" style="92" customWidth="1"/>
    <col min="9200" max="9200" width="11.3984375" style="92" customWidth="1"/>
    <col min="9201" max="9201" width="6.8984375" style="92" customWidth="1"/>
    <col min="9202" max="9202" width="16.3984375" style="92" customWidth="1"/>
    <col min="9203" max="9203" width="14.09765625" style="92" customWidth="1"/>
    <col min="9204" max="9204" width="5.3984375" style="92" customWidth="1"/>
    <col min="9205" max="9205" width="44.8984375" style="92" customWidth="1"/>
    <col min="9206" max="9206" width="7.19921875" style="92" customWidth="1"/>
    <col min="9207" max="9207" width="6.3984375" style="92" customWidth="1"/>
    <col min="9208" max="9208" width="11.8984375" style="92" customWidth="1"/>
    <col min="9209" max="9209" width="14.59765625" style="92" customWidth="1"/>
    <col min="9210" max="9210" width="14.3984375" style="92" customWidth="1"/>
    <col min="9211" max="9211" width="12.69921875" style="92" customWidth="1"/>
    <col min="9212" max="9212" width="13.8984375" style="92" customWidth="1"/>
    <col min="9213" max="9213" width="14.3984375" style="92" customWidth="1"/>
    <col min="9214" max="9214" width="12.69921875" style="92" customWidth="1"/>
    <col min="9215" max="9215" width="13.8984375" style="92" customWidth="1"/>
    <col min="9216" max="9216" width="14.3984375" style="92" customWidth="1"/>
    <col min="9217" max="9217" width="12.69921875" style="92" customWidth="1"/>
    <col min="9218" max="9220" width="7.3984375" style="92" customWidth="1"/>
    <col min="9221" max="9221" width="10.69921875" style="92" customWidth="1"/>
    <col min="9222" max="9454" width="9.09765625" style="92"/>
    <col min="9455" max="9455" width="6.59765625" style="92" customWidth="1"/>
    <col min="9456" max="9456" width="11.3984375" style="92" customWidth="1"/>
    <col min="9457" max="9457" width="6.8984375" style="92" customWidth="1"/>
    <col min="9458" max="9458" width="16.3984375" style="92" customWidth="1"/>
    <col min="9459" max="9459" width="14.09765625" style="92" customWidth="1"/>
    <col min="9460" max="9460" width="5.3984375" style="92" customWidth="1"/>
    <col min="9461" max="9461" width="44.8984375" style="92" customWidth="1"/>
    <col min="9462" max="9462" width="7.19921875" style="92" customWidth="1"/>
    <col min="9463" max="9463" width="6.3984375" style="92" customWidth="1"/>
    <col min="9464" max="9464" width="11.8984375" style="92" customWidth="1"/>
    <col min="9465" max="9465" width="14.59765625" style="92" customWidth="1"/>
    <col min="9466" max="9466" width="14.3984375" style="92" customWidth="1"/>
    <col min="9467" max="9467" width="12.69921875" style="92" customWidth="1"/>
    <col min="9468" max="9468" width="13.8984375" style="92" customWidth="1"/>
    <col min="9469" max="9469" width="14.3984375" style="92" customWidth="1"/>
    <col min="9470" max="9470" width="12.69921875" style="92" customWidth="1"/>
    <col min="9471" max="9471" width="13.8984375" style="92" customWidth="1"/>
    <col min="9472" max="9472" width="14.3984375" style="92" customWidth="1"/>
    <col min="9473" max="9473" width="12.69921875" style="92" customWidth="1"/>
    <col min="9474" max="9476" width="7.3984375" style="92" customWidth="1"/>
    <col min="9477" max="9477" width="10.69921875" style="92" customWidth="1"/>
    <col min="9478" max="9710" width="9.09765625" style="92"/>
    <col min="9711" max="9711" width="6.59765625" style="92" customWidth="1"/>
    <col min="9712" max="9712" width="11.3984375" style="92" customWidth="1"/>
    <col min="9713" max="9713" width="6.8984375" style="92" customWidth="1"/>
    <col min="9714" max="9714" width="16.3984375" style="92" customWidth="1"/>
    <col min="9715" max="9715" width="14.09765625" style="92" customWidth="1"/>
    <col min="9716" max="9716" width="5.3984375" style="92" customWidth="1"/>
    <col min="9717" max="9717" width="44.8984375" style="92" customWidth="1"/>
    <col min="9718" max="9718" width="7.19921875" style="92" customWidth="1"/>
    <col min="9719" max="9719" width="6.3984375" style="92" customWidth="1"/>
    <col min="9720" max="9720" width="11.8984375" style="92" customWidth="1"/>
    <col min="9721" max="9721" width="14.59765625" style="92" customWidth="1"/>
    <col min="9722" max="9722" width="14.3984375" style="92" customWidth="1"/>
    <col min="9723" max="9723" width="12.69921875" style="92" customWidth="1"/>
    <col min="9724" max="9724" width="13.8984375" style="92" customWidth="1"/>
    <col min="9725" max="9725" width="14.3984375" style="92" customWidth="1"/>
    <col min="9726" max="9726" width="12.69921875" style="92" customWidth="1"/>
    <col min="9727" max="9727" width="13.8984375" style="92" customWidth="1"/>
    <col min="9728" max="9728" width="14.3984375" style="92" customWidth="1"/>
    <col min="9729" max="9729" width="12.69921875" style="92" customWidth="1"/>
    <col min="9730" max="9732" width="7.3984375" style="92" customWidth="1"/>
    <col min="9733" max="9733" width="10.69921875" style="92" customWidth="1"/>
    <col min="9734" max="9966" width="9.09765625" style="92"/>
    <col min="9967" max="9967" width="6.59765625" style="92" customWidth="1"/>
    <col min="9968" max="9968" width="11.3984375" style="92" customWidth="1"/>
    <col min="9969" max="9969" width="6.8984375" style="92" customWidth="1"/>
    <col min="9970" max="9970" width="16.3984375" style="92" customWidth="1"/>
    <col min="9971" max="9971" width="14.09765625" style="92" customWidth="1"/>
    <col min="9972" max="9972" width="5.3984375" style="92" customWidth="1"/>
    <col min="9973" max="9973" width="44.8984375" style="92" customWidth="1"/>
    <col min="9974" max="9974" width="7.19921875" style="92" customWidth="1"/>
    <col min="9975" max="9975" width="6.3984375" style="92" customWidth="1"/>
    <col min="9976" max="9976" width="11.8984375" style="92" customWidth="1"/>
    <col min="9977" max="9977" width="14.59765625" style="92" customWidth="1"/>
    <col min="9978" max="9978" width="14.3984375" style="92" customWidth="1"/>
    <col min="9979" max="9979" width="12.69921875" style="92" customWidth="1"/>
    <col min="9980" max="9980" width="13.8984375" style="92" customWidth="1"/>
    <col min="9981" max="9981" width="14.3984375" style="92" customWidth="1"/>
    <col min="9982" max="9982" width="12.69921875" style="92" customWidth="1"/>
    <col min="9983" max="9983" width="13.8984375" style="92" customWidth="1"/>
    <col min="9984" max="9984" width="14.3984375" style="92" customWidth="1"/>
    <col min="9985" max="9985" width="12.69921875" style="92" customWidth="1"/>
    <col min="9986" max="9988" width="7.3984375" style="92" customWidth="1"/>
    <col min="9989" max="9989" width="10.69921875" style="92" customWidth="1"/>
    <col min="9990" max="10222" width="9.09765625" style="92"/>
    <col min="10223" max="10223" width="6.59765625" style="92" customWidth="1"/>
    <col min="10224" max="10224" width="11.3984375" style="92" customWidth="1"/>
    <col min="10225" max="10225" width="6.8984375" style="92" customWidth="1"/>
    <col min="10226" max="10226" width="16.3984375" style="92" customWidth="1"/>
    <col min="10227" max="10227" width="14.09765625" style="92" customWidth="1"/>
    <col min="10228" max="10228" width="5.3984375" style="92" customWidth="1"/>
    <col min="10229" max="10229" width="44.8984375" style="92" customWidth="1"/>
    <col min="10230" max="10230" width="7.19921875" style="92" customWidth="1"/>
    <col min="10231" max="10231" width="6.3984375" style="92" customWidth="1"/>
    <col min="10232" max="10232" width="11.8984375" style="92" customWidth="1"/>
    <col min="10233" max="10233" width="14.59765625" style="92" customWidth="1"/>
    <col min="10234" max="10234" width="14.3984375" style="92" customWidth="1"/>
    <col min="10235" max="10235" width="12.69921875" style="92" customWidth="1"/>
    <col min="10236" max="10236" width="13.8984375" style="92" customWidth="1"/>
    <col min="10237" max="10237" width="14.3984375" style="92" customWidth="1"/>
    <col min="10238" max="10238" width="12.69921875" style="92" customWidth="1"/>
    <col min="10239" max="10239" width="13.8984375" style="92" customWidth="1"/>
    <col min="10240" max="10240" width="14.3984375" style="92" customWidth="1"/>
    <col min="10241" max="10241" width="12.69921875" style="92" customWidth="1"/>
    <col min="10242" max="10244" width="7.3984375" style="92" customWidth="1"/>
    <col min="10245" max="10245" width="10.69921875" style="92" customWidth="1"/>
    <col min="10246" max="10478" width="9.09765625" style="92"/>
    <col min="10479" max="10479" width="6.59765625" style="92" customWidth="1"/>
    <col min="10480" max="10480" width="11.3984375" style="92" customWidth="1"/>
    <col min="10481" max="10481" width="6.8984375" style="92" customWidth="1"/>
    <col min="10482" max="10482" width="16.3984375" style="92" customWidth="1"/>
    <col min="10483" max="10483" width="14.09765625" style="92" customWidth="1"/>
    <col min="10484" max="10484" width="5.3984375" style="92" customWidth="1"/>
    <col min="10485" max="10485" width="44.8984375" style="92" customWidth="1"/>
    <col min="10486" max="10486" width="7.19921875" style="92" customWidth="1"/>
    <col min="10487" max="10487" width="6.3984375" style="92" customWidth="1"/>
    <col min="10488" max="10488" width="11.8984375" style="92" customWidth="1"/>
    <col min="10489" max="10489" width="14.59765625" style="92" customWidth="1"/>
    <col min="10490" max="10490" width="14.3984375" style="92" customWidth="1"/>
    <col min="10491" max="10491" width="12.69921875" style="92" customWidth="1"/>
    <col min="10492" max="10492" width="13.8984375" style="92" customWidth="1"/>
    <col min="10493" max="10493" width="14.3984375" style="92" customWidth="1"/>
    <col min="10494" max="10494" width="12.69921875" style="92" customWidth="1"/>
    <col min="10495" max="10495" width="13.8984375" style="92" customWidth="1"/>
    <col min="10496" max="10496" width="14.3984375" style="92" customWidth="1"/>
    <col min="10497" max="10497" width="12.69921875" style="92" customWidth="1"/>
    <col min="10498" max="10500" width="7.3984375" style="92" customWidth="1"/>
    <col min="10501" max="10501" width="10.69921875" style="92" customWidth="1"/>
    <col min="10502" max="10734" width="9.09765625" style="92"/>
    <col min="10735" max="10735" width="6.59765625" style="92" customWidth="1"/>
    <col min="10736" max="10736" width="11.3984375" style="92" customWidth="1"/>
    <col min="10737" max="10737" width="6.8984375" style="92" customWidth="1"/>
    <col min="10738" max="10738" width="16.3984375" style="92" customWidth="1"/>
    <col min="10739" max="10739" width="14.09765625" style="92" customWidth="1"/>
    <col min="10740" max="10740" width="5.3984375" style="92" customWidth="1"/>
    <col min="10741" max="10741" width="44.8984375" style="92" customWidth="1"/>
    <col min="10742" max="10742" width="7.19921875" style="92" customWidth="1"/>
    <col min="10743" max="10743" width="6.3984375" style="92" customWidth="1"/>
    <col min="10744" max="10744" width="11.8984375" style="92" customWidth="1"/>
    <col min="10745" max="10745" width="14.59765625" style="92" customWidth="1"/>
    <col min="10746" max="10746" width="14.3984375" style="92" customWidth="1"/>
    <col min="10747" max="10747" width="12.69921875" style="92" customWidth="1"/>
    <col min="10748" max="10748" width="13.8984375" style="92" customWidth="1"/>
    <col min="10749" max="10749" width="14.3984375" style="92" customWidth="1"/>
    <col min="10750" max="10750" width="12.69921875" style="92" customWidth="1"/>
    <col min="10751" max="10751" width="13.8984375" style="92" customWidth="1"/>
    <col min="10752" max="10752" width="14.3984375" style="92" customWidth="1"/>
    <col min="10753" max="10753" width="12.69921875" style="92" customWidth="1"/>
    <col min="10754" max="10756" width="7.3984375" style="92" customWidth="1"/>
    <col min="10757" max="10757" width="10.69921875" style="92" customWidth="1"/>
    <col min="10758" max="10990" width="9.09765625" style="92"/>
    <col min="10991" max="10991" width="6.59765625" style="92" customWidth="1"/>
    <col min="10992" max="10992" width="11.3984375" style="92" customWidth="1"/>
    <col min="10993" max="10993" width="6.8984375" style="92" customWidth="1"/>
    <col min="10994" max="10994" width="16.3984375" style="92" customWidth="1"/>
    <col min="10995" max="10995" width="14.09765625" style="92" customWidth="1"/>
    <col min="10996" max="10996" width="5.3984375" style="92" customWidth="1"/>
    <col min="10997" max="10997" width="44.8984375" style="92" customWidth="1"/>
    <col min="10998" max="10998" width="7.19921875" style="92" customWidth="1"/>
    <col min="10999" max="10999" width="6.3984375" style="92" customWidth="1"/>
    <col min="11000" max="11000" width="11.8984375" style="92" customWidth="1"/>
    <col min="11001" max="11001" width="14.59765625" style="92" customWidth="1"/>
    <col min="11002" max="11002" width="14.3984375" style="92" customWidth="1"/>
    <col min="11003" max="11003" width="12.69921875" style="92" customWidth="1"/>
    <col min="11004" max="11004" width="13.8984375" style="92" customWidth="1"/>
    <col min="11005" max="11005" width="14.3984375" style="92" customWidth="1"/>
    <col min="11006" max="11006" width="12.69921875" style="92" customWidth="1"/>
    <col min="11007" max="11007" width="13.8984375" style="92" customWidth="1"/>
    <col min="11008" max="11008" width="14.3984375" style="92" customWidth="1"/>
    <col min="11009" max="11009" width="12.69921875" style="92" customWidth="1"/>
    <col min="11010" max="11012" width="7.3984375" style="92" customWidth="1"/>
    <col min="11013" max="11013" width="10.69921875" style="92" customWidth="1"/>
    <col min="11014" max="11246" width="9.09765625" style="92"/>
    <col min="11247" max="11247" width="6.59765625" style="92" customWidth="1"/>
    <col min="11248" max="11248" width="11.3984375" style="92" customWidth="1"/>
    <col min="11249" max="11249" width="6.8984375" style="92" customWidth="1"/>
    <col min="11250" max="11250" width="16.3984375" style="92" customWidth="1"/>
    <col min="11251" max="11251" width="14.09765625" style="92" customWidth="1"/>
    <col min="11252" max="11252" width="5.3984375" style="92" customWidth="1"/>
    <col min="11253" max="11253" width="44.8984375" style="92" customWidth="1"/>
    <col min="11254" max="11254" width="7.19921875" style="92" customWidth="1"/>
    <col min="11255" max="11255" width="6.3984375" style="92" customWidth="1"/>
    <col min="11256" max="11256" width="11.8984375" style="92" customWidth="1"/>
    <col min="11257" max="11257" width="14.59765625" style="92" customWidth="1"/>
    <col min="11258" max="11258" width="14.3984375" style="92" customWidth="1"/>
    <col min="11259" max="11259" width="12.69921875" style="92" customWidth="1"/>
    <col min="11260" max="11260" width="13.8984375" style="92" customWidth="1"/>
    <col min="11261" max="11261" width="14.3984375" style="92" customWidth="1"/>
    <col min="11262" max="11262" width="12.69921875" style="92" customWidth="1"/>
    <col min="11263" max="11263" width="13.8984375" style="92" customWidth="1"/>
    <col min="11264" max="11264" width="14.3984375" style="92" customWidth="1"/>
    <col min="11265" max="11265" width="12.69921875" style="92" customWidth="1"/>
    <col min="11266" max="11268" width="7.3984375" style="92" customWidth="1"/>
    <col min="11269" max="11269" width="10.69921875" style="92" customWidth="1"/>
    <col min="11270" max="11502" width="9.09765625" style="92"/>
    <col min="11503" max="11503" width="6.59765625" style="92" customWidth="1"/>
    <col min="11504" max="11504" width="11.3984375" style="92" customWidth="1"/>
    <col min="11505" max="11505" width="6.8984375" style="92" customWidth="1"/>
    <col min="11506" max="11506" width="16.3984375" style="92" customWidth="1"/>
    <col min="11507" max="11507" width="14.09765625" style="92" customWidth="1"/>
    <col min="11508" max="11508" width="5.3984375" style="92" customWidth="1"/>
    <col min="11509" max="11509" width="44.8984375" style="92" customWidth="1"/>
    <col min="11510" max="11510" width="7.19921875" style="92" customWidth="1"/>
    <col min="11511" max="11511" width="6.3984375" style="92" customWidth="1"/>
    <col min="11512" max="11512" width="11.8984375" style="92" customWidth="1"/>
    <col min="11513" max="11513" width="14.59765625" style="92" customWidth="1"/>
    <col min="11514" max="11514" width="14.3984375" style="92" customWidth="1"/>
    <col min="11515" max="11515" width="12.69921875" style="92" customWidth="1"/>
    <col min="11516" max="11516" width="13.8984375" style="92" customWidth="1"/>
    <col min="11517" max="11517" width="14.3984375" style="92" customWidth="1"/>
    <col min="11518" max="11518" width="12.69921875" style="92" customWidth="1"/>
    <col min="11519" max="11519" width="13.8984375" style="92" customWidth="1"/>
    <col min="11520" max="11520" width="14.3984375" style="92" customWidth="1"/>
    <col min="11521" max="11521" width="12.69921875" style="92" customWidth="1"/>
    <col min="11522" max="11524" width="7.3984375" style="92" customWidth="1"/>
    <col min="11525" max="11525" width="10.69921875" style="92" customWidth="1"/>
    <col min="11526" max="11758" width="9.09765625" style="92"/>
    <col min="11759" max="11759" width="6.59765625" style="92" customWidth="1"/>
    <col min="11760" max="11760" width="11.3984375" style="92" customWidth="1"/>
    <col min="11761" max="11761" width="6.8984375" style="92" customWidth="1"/>
    <col min="11762" max="11762" width="16.3984375" style="92" customWidth="1"/>
    <col min="11763" max="11763" width="14.09765625" style="92" customWidth="1"/>
    <col min="11764" max="11764" width="5.3984375" style="92" customWidth="1"/>
    <col min="11765" max="11765" width="44.8984375" style="92" customWidth="1"/>
    <col min="11766" max="11766" width="7.19921875" style="92" customWidth="1"/>
    <col min="11767" max="11767" width="6.3984375" style="92" customWidth="1"/>
    <col min="11768" max="11768" width="11.8984375" style="92" customWidth="1"/>
    <col min="11769" max="11769" width="14.59765625" style="92" customWidth="1"/>
    <col min="11770" max="11770" width="14.3984375" style="92" customWidth="1"/>
    <col min="11771" max="11771" width="12.69921875" style="92" customWidth="1"/>
    <col min="11772" max="11772" width="13.8984375" style="92" customWidth="1"/>
    <col min="11773" max="11773" width="14.3984375" style="92" customWidth="1"/>
    <col min="11774" max="11774" width="12.69921875" style="92" customWidth="1"/>
    <col min="11775" max="11775" width="13.8984375" style="92" customWidth="1"/>
    <col min="11776" max="11776" width="14.3984375" style="92" customWidth="1"/>
    <col min="11777" max="11777" width="12.69921875" style="92" customWidth="1"/>
    <col min="11778" max="11780" width="7.3984375" style="92" customWidth="1"/>
    <col min="11781" max="11781" width="10.69921875" style="92" customWidth="1"/>
    <col min="11782" max="12014" width="9.09765625" style="92"/>
    <col min="12015" max="12015" width="6.59765625" style="92" customWidth="1"/>
    <col min="12016" max="12016" width="11.3984375" style="92" customWidth="1"/>
    <col min="12017" max="12017" width="6.8984375" style="92" customWidth="1"/>
    <col min="12018" max="12018" width="16.3984375" style="92" customWidth="1"/>
    <col min="12019" max="12019" width="14.09765625" style="92" customWidth="1"/>
    <col min="12020" max="12020" width="5.3984375" style="92" customWidth="1"/>
    <col min="12021" max="12021" width="44.8984375" style="92" customWidth="1"/>
    <col min="12022" max="12022" width="7.19921875" style="92" customWidth="1"/>
    <col min="12023" max="12023" width="6.3984375" style="92" customWidth="1"/>
    <col min="12024" max="12024" width="11.8984375" style="92" customWidth="1"/>
    <col min="12025" max="12025" width="14.59765625" style="92" customWidth="1"/>
    <col min="12026" max="12026" width="14.3984375" style="92" customWidth="1"/>
    <col min="12027" max="12027" width="12.69921875" style="92" customWidth="1"/>
    <col min="12028" max="12028" width="13.8984375" style="92" customWidth="1"/>
    <col min="12029" max="12029" width="14.3984375" style="92" customWidth="1"/>
    <col min="12030" max="12030" width="12.69921875" style="92" customWidth="1"/>
    <col min="12031" max="12031" width="13.8984375" style="92" customWidth="1"/>
    <col min="12032" max="12032" width="14.3984375" style="92" customWidth="1"/>
    <col min="12033" max="12033" width="12.69921875" style="92" customWidth="1"/>
    <col min="12034" max="12036" width="7.3984375" style="92" customWidth="1"/>
    <col min="12037" max="12037" width="10.69921875" style="92" customWidth="1"/>
    <col min="12038" max="12270" width="9.09765625" style="92"/>
    <col min="12271" max="12271" width="6.59765625" style="92" customWidth="1"/>
    <col min="12272" max="12272" width="11.3984375" style="92" customWidth="1"/>
    <col min="12273" max="12273" width="6.8984375" style="92" customWidth="1"/>
    <col min="12274" max="12274" width="16.3984375" style="92" customWidth="1"/>
    <col min="12275" max="12275" width="14.09765625" style="92" customWidth="1"/>
    <col min="12276" max="12276" width="5.3984375" style="92" customWidth="1"/>
    <col min="12277" max="12277" width="44.8984375" style="92" customWidth="1"/>
    <col min="12278" max="12278" width="7.19921875" style="92" customWidth="1"/>
    <col min="12279" max="12279" width="6.3984375" style="92" customWidth="1"/>
    <col min="12280" max="12280" width="11.8984375" style="92" customWidth="1"/>
    <col min="12281" max="12281" width="14.59765625" style="92" customWidth="1"/>
    <col min="12282" max="12282" width="14.3984375" style="92" customWidth="1"/>
    <col min="12283" max="12283" width="12.69921875" style="92" customWidth="1"/>
    <col min="12284" max="12284" width="13.8984375" style="92" customWidth="1"/>
    <col min="12285" max="12285" width="14.3984375" style="92" customWidth="1"/>
    <col min="12286" max="12286" width="12.69921875" style="92" customWidth="1"/>
    <col min="12287" max="12287" width="13.8984375" style="92" customWidth="1"/>
    <col min="12288" max="12288" width="14.3984375" style="92" customWidth="1"/>
    <col min="12289" max="12289" width="12.69921875" style="92" customWidth="1"/>
    <col min="12290" max="12292" width="7.3984375" style="92" customWidth="1"/>
    <col min="12293" max="12293" width="10.69921875" style="92" customWidth="1"/>
    <col min="12294" max="12526" width="9.09765625" style="92"/>
    <col min="12527" max="12527" width="6.59765625" style="92" customWidth="1"/>
    <col min="12528" max="12528" width="11.3984375" style="92" customWidth="1"/>
    <col min="12529" max="12529" width="6.8984375" style="92" customWidth="1"/>
    <col min="12530" max="12530" width="16.3984375" style="92" customWidth="1"/>
    <col min="12531" max="12531" width="14.09765625" style="92" customWidth="1"/>
    <col min="12532" max="12532" width="5.3984375" style="92" customWidth="1"/>
    <col min="12533" max="12533" width="44.8984375" style="92" customWidth="1"/>
    <col min="12534" max="12534" width="7.19921875" style="92" customWidth="1"/>
    <col min="12535" max="12535" width="6.3984375" style="92" customWidth="1"/>
    <col min="12536" max="12536" width="11.8984375" style="92" customWidth="1"/>
    <col min="12537" max="12537" width="14.59765625" style="92" customWidth="1"/>
    <col min="12538" max="12538" width="14.3984375" style="92" customWidth="1"/>
    <col min="12539" max="12539" width="12.69921875" style="92" customWidth="1"/>
    <col min="12540" max="12540" width="13.8984375" style="92" customWidth="1"/>
    <col min="12541" max="12541" width="14.3984375" style="92" customWidth="1"/>
    <col min="12542" max="12542" width="12.69921875" style="92" customWidth="1"/>
    <col min="12543" max="12543" width="13.8984375" style="92" customWidth="1"/>
    <col min="12544" max="12544" width="14.3984375" style="92" customWidth="1"/>
    <col min="12545" max="12545" width="12.69921875" style="92" customWidth="1"/>
    <col min="12546" max="12548" width="7.3984375" style="92" customWidth="1"/>
    <col min="12549" max="12549" width="10.69921875" style="92" customWidth="1"/>
    <col min="12550" max="12782" width="9.09765625" style="92"/>
    <col min="12783" max="12783" width="6.59765625" style="92" customWidth="1"/>
    <col min="12784" max="12784" width="11.3984375" style="92" customWidth="1"/>
    <col min="12785" max="12785" width="6.8984375" style="92" customWidth="1"/>
    <col min="12786" max="12786" width="16.3984375" style="92" customWidth="1"/>
    <col min="12787" max="12787" width="14.09765625" style="92" customWidth="1"/>
    <col min="12788" max="12788" width="5.3984375" style="92" customWidth="1"/>
    <col min="12789" max="12789" width="44.8984375" style="92" customWidth="1"/>
    <col min="12790" max="12790" width="7.19921875" style="92" customWidth="1"/>
    <col min="12791" max="12791" width="6.3984375" style="92" customWidth="1"/>
    <col min="12792" max="12792" width="11.8984375" style="92" customWidth="1"/>
    <col min="12793" max="12793" width="14.59765625" style="92" customWidth="1"/>
    <col min="12794" max="12794" width="14.3984375" style="92" customWidth="1"/>
    <col min="12795" max="12795" width="12.69921875" style="92" customWidth="1"/>
    <col min="12796" max="12796" width="13.8984375" style="92" customWidth="1"/>
    <col min="12797" max="12797" width="14.3984375" style="92" customWidth="1"/>
    <col min="12798" max="12798" width="12.69921875" style="92" customWidth="1"/>
    <col min="12799" max="12799" width="13.8984375" style="92" customWidth="1"/>
    <col min="12800" max="12800" width="14.3984375" style="92" customWidth="1"/>
    <col min="12801" max="12801" width="12.69921875" style="92" customWidth="1"/>
    <col min="12802" max="12804" width="7.3984375" style="92" customWidth="1"/>
    <col min="12805" max="12805" width="10.69921875" style="92" customWidth="1"/>
    <col min="12806" max="13038" width="9.09765625" style="92"/>
    <col min="13039" max="13039" width="6.59765625" style="92" customWidth="1"/>
    <col min="13040" max="13040" width="11.3984375" style="92" customWidth="1"/>
    <col min="13041" max="13041" width="6.8984375" style="92" customWidth="1"/>
    <col min="13042" max="13042" width="16.3984375" style="92" customWidth="1"/>
    <col min="13043" max="13043" width="14.09765625" style="92" customWidth="1"/>
    <col min="13044" max="13044" width="5.3984375" style="92" customWidth="1"/>
    <col min="13045" max="13045" width="44.8984375" style="92" customWidth="1"/>
    <col min="13046" max="13046" width="7.19921875" style="92" customWidth="1"/>
    <col min="13047" max="13047" width="6.3984375" style="92" customWidth="1"/>
    <col min="13048" max="13048" width="11.8984375" style="92" customWidth="1"/>
    <col min="13049" max="13049" width="14.59765625" style="92" customWidth="1"/>
    <col min="13050" max="13050" width="14.3984375" style="92" customWidth="1"/>
    <col min="13051" max="13051" width="12.69921875" style="92" customWidth="1"/>
    <col min="13052" max="13052" width="13.8984375" style="92" customWidth="1"/>
    <col min="13053" max="13053" width="14.3984375" style="92" customWidth="1"/>
    <col min="13054" max="13054" width="12.69921875" style="92" customWidth="1"/>
    <col min="13055" max="13055" width="13.8984375" style="92" customWidth="1"/>
    <col min="13056" max="13056" width="14.3984375" style="92" customWidth="1"/>
    <col min="13057" max="13057" width="12.69921875" style="92" customWidth="1"/>
    <col min="13058" max="13060" width="7.3984375" style="92" customWidth="1"/>
    <col min="13061" max="13061" width="10.69921875" style="92" customWidth="1"/>
    <col min="13062" max="13294" width="9.09765625" style="92"/>
    <col min="13295" max="13295" width="6.59765625" style="92" customWidth="1"/>
    <col min="13296" max="13296" width="11.3984375" style="92" customWidth="1"/>
    <col min="13297" max="13297" width="6.8984375" style="92" customWidth="1"/>
    <col min="13298" max="13298" width="16.3984375" style="92" customWidth="1"/>
    <col min="13299" max="13299" width="14.09765625" style="92" customWidth="1"/>
    <col min="13300" max="13300" width="5.3984375" style="92" customWidth="1"/>
    <col min="13301" max="13301" width="44.8984375" style="92" customWidth="1"/>
    <col min="13302" max="13302" width="7.19921875" style="92" customWidth="1"/>
    <col min="13303" max="13303" width="6.3984375" style="92" customWidth="1"/>
    <col min="13304" max="13304" width="11.8984375" style="92" customWidth="1"/>
    <col min="13305" max="13305" width="14.59765625" style="92" customWidth="1"/>
    <col min="13306" max="13306" width="14.3984375" style="92" customWidth="1"/>
    <col min="13307" max="13307" width="12.69921875" style="92" customWidth="1"/>
    <col min="13308" max="13308" width="13.8984375" style="92" customWidth="1"/>
    <col min="13309" max="13309" width="14.3984375" style="92" customWidth="1"/>
    <col min="13310" max="13310" width="12.69921875" style="92" customWidth="1"/>
    <col min="13311" max="13311" width="13.8984375" style="92" customWidth="1"/>
    <col min="13312" max="13312" width="14.3984375" style="92" customWidth="1"/>
    <col min="13313" max="13313" width="12.69921875" style="92" customWidth="1"/>
    <col min="13314" max="13316" width="7.3984375" style="92" customWidth="1"/>
    <col min="13317" max="13317" width="10.69921875" style="92" customWidth="1"/>
    <col min="13318" max="13550" width="9.09765625" style="92"/>
    <col min="13551" max="13551" width="6.59765625" style="92" customWidth="1"/>
    <col min="13552" max="13552" width="11.3984375" style="92" customWidth="1"/>
    <col min="13553" max="13553" width="6.8984375" style="92" customWidth="1"/>
    <col min="13554" max="13554" width="16.3984375" style="92" customWidth="1"/>
    <col min="13555" max="13555" width="14.09765625" style="92" customWidth="1"/>
    <col min="13556" max="13556" width="5.3984375" style="92" customWidth="1"/>
    <col min="13557" max="13557" width="44.8984375" style="92" customWidth="1"/>
    <col min="13558" max="13558" width="7.19921875" style="92" customWidth="1"/>
    <col min="13559" max="13559" width="6.3984375" style="92" customWidth="1"/>
    <col min="13560" max="13560" width="11.8984375" style="92" customWidth="1"/>
    <col min="13561" max="13561" width="14.59765625" style="92" customWidth="1"/>
    <col min="13562" max="13562" width="14.3984375" style="92" customWidth="1"/>
    <col min="13563" max="13563" width="12.69921875" style="92" customWidth="1"/>
    <col min="13564" max="13564" width="13.8984375" style="92" customWidth="1"/>
    <col min="13565" max="13565" width="14.3984375" style="92" customWidth="1"/>
    <col min="13566" max="13566" width="12.69921875" style="92" customWidth="1"/>
    <col min="13567" max="13567" width="13.8984375" style="92" customWidth="1"/>
    <col min="13568" max="13568" width="14.3984375" style="92" customWidth="1"/>
    <col min="13569" max="13569" width="12.69921875" style="92" customWidth="1"/>
    <col min="13570" max="13572" width="7.3984375" style="92" customWidth="1"/>
    <col min="13573" max="13573" width="10.69921875" style="92" customWidth="1"/>
    <col min="13574" max="13806" width="9.09765625" style="92"/>
    <col min="13807" max="13807" width="6.59765625" style="92" customWidth="1"/>
    <col min="13808" max="13808" width="11.3984375" style="92" customWidth="1"/>
    <col min="13809" max="13809" width="6.8984375" style="92" customWidth="1"/>
    <col min="13810" max="13810" width="16.3984375" style="92" customWidth="1"/>
    <col min="13811" max="13811" width="14.09765625" style="92" customWidth="1"/>
    <col min="13812" max="13812" width="5.3984375" style="92" customWidth="1"/>
    <col min="13813" max="13813" width="44.8984375" style="92" customWidth="1"/>
    <col min="13814" max="13814" width="7.19921875" style="92" customWidth="1"/>
    <col min="13815" max="13815" width="6.3984375" style="92" customWidth="1"/>
    <col min="13816" max="13816" width="11.8984375" style="92" customWidth="1"/>
    <col min="13817" max="13817" width="14.59765625" style="92" customWidth="1"/>
    <col min="13818" max="13818" width="14.3984375" style="92" customWidth="1"/>
    <col min="13819" max="13819" width="12.69921875" style="92" customWidth="1"/>
    <col min="13820" max="13820" width="13.8984375" style="92" customWidth="1"/>
    <col min="13821" max="13821" width="14.3984375" style="92" customWidth="1"/>
    <col min="13822" max="13822" width="12.69921875" style="92" customWidth="1"/>
    <col min="13823" max="13823" width="13.8984375" style="92" customWidth="1"/>
    <col min="13824" max="13824" width="14.3984375" style="92" customWidth="1"/>
    <col min="13825" max="13825" width="12.69921875" style="92" customWidth="1"/>
    <col min="13826" max="13828" width="7.3984375" style="92" customWidth="1"/>
    <col min="13829" max="13829" width="10.69921875" style="92" customWidth="1"/>
    <col min="13830" max="14062" width="9.09765625" style="92"/>
    <col min="14063" max="14063" width="6.59765625" style="92" customWidth="1"/>
    <col min="14064" max="14064" width="11.3984375" style="92" customWidth="1"/>
    <col min="14065" max="14065" width="6.8984375" style="92" customWidth="1"/>
    <col min="14066" max="14066" width="16.3984375" style="92" customWidth="1"/>
    <col min="14067" max="14067" width="14.09765625" style="92" customWidth="1"/>
    <col min="14068" max="14068" width="5.3984375" style="92" customWidth="1"/>
    <col min="14069" max="14069" width="44.8984375" style="92" customWidth="1"/>
    <col min="14070" max="14070" width="7.19921875" style="92" customWidth="1"/>
    <col min="14071" max="14071" width="6.3984375" style="92" customWidth="1"/>
    <col min="14072" max="14072" width="11.8984375" style="92" customWidth="1"/>
    <col min="14073" max="14073" width="14.59765625" style="92" customWidth="1"/>
    <col min="14074" max="14074" width="14.3984375" style="92" customWidth="1"/>
    <col min="14075" max="14075" width="12.69921875" style="92" customWidth="1"/>
    <col min="14076" max="14076" width="13.8984375" style="92" customWidth="1"/>
    <col min="14077" max="14077" width="14.3984375" style="92" customWidth="1"/>
    <col min="14078" max="14078" width="12.69921875" style="92" customWidth="1"/>
    <col min="14079" max="14079" width="13.8984375" style="92" customWidth="1"/>
    <col min="14080" max="14080" width="14.3984375" style="92" customWidth="1"/>
    <col min="14081" max="14081" width="12.69921875" style="92" customWidth="1"/>
    <col min="14082" max="14084" width="7.3984375" style="92" customWidth="1"/>
    <col min="14085" max="14085" width="10.69921875" style="92" customWidth="1"/>
    <col min="14086" max="14318" width="9.09765625" style="92"/>
    <col min="14319" max="14319" width="6.59765625" style="92" customWidth="1"/>
    <col min="14320" max="14320" width="11.3984375" style="92" customWidth="1"/>
    <col min="14321" max="14321" width="6.8984375" style="92" customWidth="1"/>
    <col min="14322" max="14322" width="16.3984375" style="92" customWidth="1"/>
    <col min="14323" max="14323" width="14.09765625" style="92" customWidth="1"/>
    <col min="14324" max="14324" width="5.3984375" style="92" customWidth="1"/>
    <col min="14325" max="14325" width="44.8984375" style="92" customWidth="1"/>
    <col min="14326" max="14326" width="7.19921875" style="92" customWidth="1"/>
    <col min="14327" max="14327" width="6.3984375" style="92" customWidth="1"/>
    <col min="14328" max="14328" width="11.8984375" style="92" customWidth="1"/>
    <col min="14329" max="14329" width="14.59765625" style="92" customWidth="1"/>
    <col min="14330" max="14330" width="14.3984375" style="92" customWidth="1"/>
    <col min="14331" max="14331" width="12.69921875" style="92" customWidth="1"/>
    <col min="14332" max="14332" width="13.8984375" style="92" customWidth="1"/>
    <col min="14333" max="14333" width="14.3984375" style="92" customWidth="1"/>
    <col min="14334" max="14334" width="12.69921875" style="92" customWidth="1"/>
    <col min="14335" max="14335" width="13.8984375" style="92" customWidth="1"/>
    <col min="14336" max="14336" width="14.3984375" style="92" customWidth="1"/>
    <col min="14337" max="14337" width="12.69921875" style="92" customWidth="1"/>
    <col min="14338" max="14340" width="7.3984375" style="92" customWidth="1"/>
    <col min="14341" max="14341" width="10.69921875" style="92" customWidth="1"/>
    <col min="14342" max="14574" width="9.09765625" style="92"/>
    <col min="14575" max="14575" width="6.59765625" style="92" customWidth="1"/>
    <col min="14576" max="14576" width="11.3984375" style="92" customWidth="1"/>
    <col min="14577" max="14577" width="6.8984375" style="92" customWidth="1"/>
    <col min="14578" max="14578" width="16.3984375" style="92" customWidth="1"/>
    <col min="14579" max="14579" width="14.09765625" style="92" customWidth="1"/>
    <col min="14580" max="14580" width="5.3984375" style="92" customWidth="1"/>
    <col min="14581" max="14581" width="44.8984375" style="92" customWidth="1"/>
    <col min="14582" max="14582" width="7.19921875" style="92" customWidth="1"/>
    <col min="14583" max="14583" width="6.3984375" style="92" customWidth="1"/>
    <col min="14584" max="14584" width="11.8984375" style="92" customWidth="1"/>
    <col min="14585" max="14585" width="14.59765625" style="92" customWidth="1"/>
    <col min="14586" max="14586" width="14.3984375" style="92" customWidth="1"/>
    <col min="14587" max="14587" width="12.69921875" style="92" customWidth="1"/>
    <col min="14588" max="14588" width="13.8984375" style="92" customWidth="1"/>
    <col min="14589" max="14589" width="14.3984375" style="92" customWidth="1"/>
    <col min="14590" max="14590" width="12.69921875" style="92" customWidth="1"/>
    <col min="14591" max="14591" width="13.8984375" style="92" customWidth="1"/>
    <col min="14592" max="14592" width="14.3984375" style="92" customWidth="1"/>
    <col min="14593" max="14593" width="12.69921875" style="92" customWidth="1"/>
    <col min="14594" max="14596" width="7.3984375" style="92" customWidth="1"/>
    <col min="14597" max="14597" width="10.69921875" style="92" customWidth="1"/>
    <col min="14598" max="14830" width="9.09765625" style="92"/>
    <col min="14831" max="14831" width="6.59765625" style="92" customWidth="1"/>
    <col min="14832" max="14832" width="11.3984375" style="92" customWidth="1"/>
    <col min="14833" max="14833" width="6.8984375" style="92" customWidth="1"/>
    <col min="14834" max="14834" width="16.3984375" style="92" customWidth="1"/>
    <col min="14835" max="14835" width="14.09765625" style="92" customWidth="1"/>
    <col min="14836" max="14836" width="5.3984375" style="92" customWidth="1"/>
    <col min="14837" max="14837" width="44.8984375" style="92" customWidth="1"/>
    <col min="14838" max="14838" width="7.19921875" style="92" customWidth="1"/>
    <col min="14839" max="14839" width="6.3984375" style="92" customWidth="1"/>
    <col min="14840" max="14840" width="11.8984375" style="92" customWidth="1"/>
    <col min="14841" max="14841" width="14.59765625" style="92" customWidth="1"/>
    <col min="14842" max="14842" width="14.3984375" style="92" customWidth="1"/>
    <col min="14843" max="14843" width="12.69921875" style="92" customWidth="1"/>
    <col min="14844" max="14844" width="13.8984375" style="92" customWidth="1"/>
    <col min="14845" max="14845" width="14.3984375" style="92" customWidth="1"/>
    <col min="14846" max="14846" width="12.69921875" style="92" customWidth="1"/>
    <col min="14847" max="14847" width="13.8984375" style="92" customWidth="1"/>
    <col min="14848" max="14848" width="14.3984375" style="92" customWidth="1"/>
    <col min="14849" max="14849" width="12.69921875" style="92" customWidth="1"/>
    <col min="14850" max="14852" width="7.3984375" style="92" customWidth="1"/>
    <col min="14853" max="14853" width="10.69921875" style="92" customWidth="1"/>
    <col min="14854" max="15086" width="9.09765625" style="92"/>
    <col min="15087" max="15087" width="6.59765625" style="92" customWidth="1"/>
    <col min="15088" max="15088" width="11.3984375" style="92" customWidth="1"/>
    <col min="15089" max="15089" width="6.8984375" style="92" customWidth="1"/>
    <col min="15090" max="15090" width="16.3984375" style="92" customWidth="1"/>
    <col min="15091" max="15091" width="14.09765625" style="92" customWidth="1"/>
    <col min="15092" max="15092" width="5.3984375" style="92" customWidth="1"/>
    <col min="15093" max="15093" width="44.8984375" style="92" customWidth="1"/>
    <col min="15094" max="15094" width="7.19921875" style="92" customWidth="1"/>
    <col min="15095" max="15095" width="6.3984375" style="92" customWidth="1"/>
    <col min="15096" max="15096" width="11.8984375" style="92" customWidth="1"/>
    <col min="15097" max="15097" width="14.59765625" style="92" customWidth="1"/>
    <col min="15098" max="15098" width="14.3984375" style="92" customWidth="1"/>
    <col min="15099" max="15099" width="12.69921875" style="92" customWidth="1"/>
    <col min="15100" max="15100" width="13.8984375" style="92" customWidth="1"/>
    <col min="15101" max="15101" width="14.3984375" style="92" customWidth="1"/>
    <col min="15102" max="15102" width="12.69921875" style="92" customWidth="1"/>
    <col min="15103" max="15103" width="13.8984375" style="92" customWidth="1"/>
    <col min="15104" max="15104" width="14.3984375" style="92" customWidth="1"/>
    <col min="15105" max="15105" width="12.69921875" style="92" customWidth="1"/>
    <col min="15106" max="15108" width="7.3984375" style="92" customWidth="1"/>
    <col min="15109" max="15109" width="10.69921875" style="92" customWidth="1"/>
    <col min="15110" max="15342" width="9.09765625" style="92"/>
    <col min="15343" max="15343" width="6.59765625" style="92" customWidth="1"/>
    <col min="15344" max="15344" width="11.3984375" style="92" customWidth="1"/>
    <col min="15345" max="15345" width="6.8984375" style="92" customWidth="1"/>
    <col min="15346" max="15346" width="16.3984375" style="92" customWidth="1"/>
    <col min="15347" max="15347" width="14.09765625" style="92" customWidth="1"/>
    <col min="15348" max="15348" width="5.3984375" style="92" customWidth="1"/>
    <col min="15349" max="15349" width="44.8984375" style="92" customWidth="1"/>
    <col min="15350" max="15350" width="7.19921875" style="92" customWidth="1"/>
    <col min="15351" max="15351" width="6.3984375" style="92" customWidth="1"/>
    <col min="15352" max="15352" width="11.8984375" style="92" customWidth="1"/>
    <col min="15353" max="15353" width="14.59765625" style="92" customWidth="1"/>
    <col min="15354" max="15354" width="14.3984375" style="92" customWidth="1"/>
    <col min="15355" max="15355" width="12.69921875" style="92" customWidth="1"/>
    <col min="15356" max="15356" width="13.8984375" style="92" customWidth="1"/>
    <col min="15357" max="15357" width="14.3984375" style="92" customWidth="1"/>
    <col min="15358" max="15358" width="12.69921875" style="92" customWidth="1"/>
    <col min="15359" max="15359" width="13.8984375" style="92" customWidth="1"/>
    <col min="15360" max="15360" width="14.3984375" style="92" customWidth="1"/>
    <col min="15361" max="15361" width="12.69921875" style="92" customWidth="1"/>
    <col min="15362" max="15364" width="7.3984375" style="92" customWidth="1"/>
    <col min="15365" max="15365" width="10.69921875" style="92" customWidth="1"/>
    <col min="15366" max="15598" width="9.09765625" style="92"/>
    <col min="15599" max="15599" width="6.59765625" style="92" customWidth="1"/>
    <col min="15600" max="15600" width="11.3984375" style="92" customWidth="1"/>
    <col min="15601" max="15601" width="6.8984375" style="92" customWidth="1"/>
    <col min="15602" max="15602" width="16.3984375" style="92" customWidth="1"/>
    <col min="15603" max="15603" width="14.09765625" style="92" customWidth="1"/>
    <col min="15604" max="15604" width="5.3984375" style="92" customWidth="1"/>
    <col min="15605" max="15605" width="44.8984375" style="92" customWidth="1"/>
    <col min="15606" max="15606" width="7.19921875" style="92" customWidth="1"/>
    <col min="15607" max="15607" width="6.3984375" style="92" customWidth="1"/>
    <col min="15608" max="15608" width="11.8984375" style="92" customWidth="1"/>
    <col min="15609" max="15609" width="14.59765625" style="92" customWidth="1"/>
    <col min="15610" max="15610" width="14.3984375" style="92" customWidth="1"/>
    <col min="15611" max="15611" width="12.69921875" style="92" customWidth="1"/>
    <col min="15612" max="15612" width="13.8984375" style="92" customWidth="1"/>
    <col min="15613" max="15613" width="14.3984375" style="92" customWidth="1"/>
    <col min="15614" max="15614" width="12.69921875" style="92" customWidth="1"/>
    <col min="15615" max="15615" width="13.8984375" style="92" customWidth="1"/>
    <col min="15616" max="15616" width="14.3984375" style="92" customWidth="1"/>
    <col min="15617" max="15617" width="12.69921875" style="92" customWidth="1"/>
    <col min="15618" max="15620" width="7.3984375" style="92" customWidth="1"/>
    <col min="15621" max="15621" width="10.69921875" style="92" customWidth="1"/>
    <col min="15622" max="15854" width="9.09765625" style="92"/>
    <col min="15855" max="15855" width="6.59765625" style="92" customWidth="1"/>
    <col min="15856" max="15856" width="11.3984375" style="92" customWidth="1"/>
    <col min="15857" max="15857" width="6.8984375" style="92" customWidth="1"/>
    <col min="15858" max="15858" width="16.3984375" style="92" customWidth="1"/>
    <col min="15859" max="15859" width="14.09765625" style="92" customWidth="1"/>
    <col min="15860" max="15860" width="5.3984375" style="92" customWidth="1"/>
    <col min="15861" max="15861" width="44.8984375" style="92" customWidth="1"/>
    <col min="15862" max="15862" width="7.19921875" style="92" customWidth="1"/>
    <col min="15863" max="15863" width="6.3984375" style="92" customWidth="1"/>
    <col min="15864" max="15864" width="11.8984375" style="92" customWidth="1"/>
    <col min="15865" max="15865" width="14.59765625" style="92" customWidth="1"/>
    <col min="15866" max="15866" width="14.3984375" style="92" customWidth="1"/>
    <col min="15867" max="15867" width="12.69921875" style="92" customWidth="1"/>
    <col min="15868" max="15868" width="13.8984375" style="92" customWidth="1"/>
    <col min="15869" max="15869" width="14.3984375" style="92" customWidth="1"/>
    <col min="15870" max="15870" width="12.69921875" style="92" customWidth="1"/>
    <col min="15871" max="15871" width="13.8984375" style="92" customWidth="1"/>
    <col min="15872" max="15872" width="14.3984375" style="92" customWidth="1"/>
    <col min="15873" max="15873" width="12.69921875" style="92" customWidth="1"/>
    <col min="15874" max="15876" width="7.3984375" style="92" customWidth="1"/>
    <col min="15877" max="15877" width="10.69921875" style="92" customWidth="1"/>
    <col min="15878" max="16110" width="9.09765625" style="92"/>
    <col min="16111" max="16111" width="6.59765625" style="92" customWidth="1"/>
    <col min="16112" max="16112" width="11.3984375" style="92" customWidth="1"/>
    <col min="16113" max="16113" width="6.8984375" style="92" customWidth="1"/>
    <col min="16114" max="16114" width="16.3984375" style="92" customWidth="1"/>
    <col min="16115" max="16115" width="14.09765625" style="92" customWidth="1"/>
    <col min="16116" max="16116" width="5.3984375" style="92" customWidth="1"/>
    <col min="16117" max="16117" width="44.8984375" style="92" customWidth="1"/>
    <col min="16118" max="16118" width="7.19921875" style="92" customWidth="1"/>
    <col min="16119" max="16119" width="6.3984375" style="92" customWidth="1"/>
    <col min="16120" max="16120" width="11.8984375" style="92" customWidth="1"/>
    <col min="16121" max="16121" width="14.59765625" style="92" customWidth="1"/>
    <col min="16122" max="16122" width="14.3984375" style="92" customWidth="1"/>
    <col min="16123" max="16123" width="12.69921875" style="92" customWidth="1"/>
    <col min="16124" max="16124" width="13.8984375" style="92" customWidth="1"/>
    <col min="16125" max="16125" width="14.3984375" style="92" customWidth="1"/>
    <col min="16126" max="16126" width="12.69921875" style="92" customWidth="1"/>
    <col min="16127" max="16127" width="13.8984375" style="92" customWidth="1"/>
    <col min="16128" max="16128" width="14.3984375" style="92" customWidth="1"/>
    <col min="16129" max="16129" width="12.69921875" style="92" customWidth="1"/>
    <col min="16130" max="16132" width="7.3984375" style="92" customWidth="1"/>
    <col min="16133" max="16133" width="10.69921875" style="92" customWidth="1"/>
    <col min="16134" max="16383" width="9.09765625" style="92"/>
    <col min="16384" max="16384" width="9.09765625" style="92" customWidth="1"/>
  </cols>
  <sheetData>
    <row r="1" spans="1:18" x14ac:dyDescent="0.7">
      <c r="A1" s="374" t="s">
        <v>583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88" t="s">
        <v>584</v>
      </c>
      <c r="N1" s="89"/>
      <c r="O1" s="89"/>
      <c r="P1" s="89"/>
    </row>
    <row r="2" spans="1:18" ht="24" customHeight="1" x14ac:dyDescent="0.7">
      <c r="A2" s="375" t="str">
        <f>'1.สรุปรายงานการส่งงบ '!A3:H3</f>
        <v xml:space="preserve">สำหรับเดือน มกราคม 2565  ปีงบประมาณ 2565 (ข้อมูล ณ วันที่ 26 กุมภาพันธ์ 2565 เวลา 09.30 น.) 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93"/>
      <c r="N2" s="94"/>
      <c r="O2" s="94"/>
      <c r="P2" s="94"/>
    </row>
    <row r="3" spans="1:18" s="95" customFormat="1" ht="36.75" customHeight="1" x14ac:dyDescent="0.25">
      <c r="A3" s="367" t="s">
        <v>51</v>
      </c>
      <c r="B3" s="367" t="s">
        <v>149</v>
      </c>
      <c r="C3" s="367" t="s">
        <v>150</v>
      </c>
      <c r="D3" s="367" t="s">
        <v>151</v>
      </c>
      <c r="E3" s="367" t="s">
        <v>63</v>
      </c>
      <c r="F3" s="367" t="s">
        <v>152</v>
      </c>
      <c r="G3" s="367" t="s">
        <v>153</v>
      </c>
      <c r="H3" s="369" t="s">
        <v>154</v>
      </c>
      <c r="I3" s="367" t="s">
        <v>155</v>
      </c>
      <c r="J3" s="364" t="s">
        <v>156</v>
      </c>
      <c r="K3" s="365" t="s">
        <v>157</v>
      </c>
      <c r="L3" s="355" t="s">
        <v>579</v>
      </c>
      <c r="M3" s="355" t="s">
        <v>10</v>
      </c>
      <c r="N3" s="352" t="s">
        <v>158</v>
      </c>
      <c r="O3" s="353"/>
      <c r="P3" s="354"/>
      <c r="Q3" s="357" t="s">
        <v>11</v>
      </c>
      <c r="R3" s="351" t="s">
        <v>582</v>
      </c>
    </row>
    <row r="4" spans="1:18" s="95" customFormat="1" ht="55.8" customHeight="1" x14ac:dyDescent="0.25">
      <c r="A4" s="368"/>
      <c r="B4" s="368"/>
      <c r="C4" s="368"/>
      <c r="D4" s="368"/>
      <c r="E4" s="368"/>
      <c r="F4" s="368"/>
      <c r="G4" s="368"/>
      <c r="H4" s="370"/>
      <c r="I4" s="368"/>
      <c r="J4" s="364"/>
      <c r="K4" s="366"/>
      <c r="L4" s="356"/>
      <c r="M4" s="356"/>
      <c r="N4" s="96" t="s">
        <v>159</v>
      </c>
      <c r="O4" s="96" t="s">
        <v>160</v>
      </c>
      <c r="P4" s="96" t="s">
        <v>53</v>
      </c>
      <c r="Q4" s="357"/>
      <c r="R4" s="351"/>
    </row>
    <row r="5" spans="1:18" x14ac:dyDescent="0.7">
      <c r="A5" s="97">
        <v>1</v>
      </c>
      <c r="B5" s="98" t="s">
        <v>45</v>
      </c>
      <c r="C5" s="98" t="s">
        <v>161</v>
      </c>
      <c r="D5" s="98" t="s">
        <v>1405</v>
      </c>
      <c r="E5" s="98" t="s">
        <v>162</v>
      </c>
      <c r="F5" s="98" t="s">
        <v>163</v>
      </c>
      <c r="G5" s="98" t="s">
        <v>164</v>
      </c>
      <c r="H5" s="99"/>
      <c r="I5" s="97"/>
      <c r="J5" s="100"/>
      <c r="K5" s="101"/>
      <c r="L5" s="102"/>
      <c r="M5" s="102"/>
      <c r="N5" s="98"/>
      <c r="O5" s="98"/>
      <c r="P5" s="98"/>
    </row>
    <row r="6" spans="1:18" x14ac:dyDescent="0.7">
      <c r="A6" s="97">
        <v>2</v>
      </c>
      <c r="B6" s="98" t="s">
        <v>45</v>
      </c>
      <c r="C6" s="98" t="s">
        <v>165</v>
      </c>
      <c r="D6" s="98" t="s">
        <v>1405</v>
      </c>
      <c r="E6" s="98" t="s">
        <v>162</v>
      </c>
      <c r="F6" s="98" t="s">
        <v>166</v>
      </c>
      <c r="G6" s="98" t="s">
        <v>1419</v>
      </c>
      <c r="H6" s="99">
        <v>8185</v>
      </c>
      <c r="I6" s="97">
        <v>5</v>
      </c>
      <c r="J6" s="100">
        <f>บึงกาฬ!F10</f>
        <v>1431749.8</v>
      </c>
      <c r="K6" s="101">
        <f>บึงกาฬ!AK10</f>
        <v>1882943.83</v>
      </c>
      <c r="L6" s="102">
        <f>บึงกาฬ!AL10</f>
        <v>1878247.23</v>
      </c>
      <c r="M6" s="102">
        <f>บึงกาฬ!AM10</f>
        <v>1364089.4600000002</v>
      </c>
      <c r="N6" s="98"/>
      <c r="O6" s="98"/>
      <c r="P6" s="98"/>
      <c r="Q6" s="90">
        <f>L6-M6</f>
        <v>514157.76999999979</v>
      </c>
      <c r="R6" s="91">
        <f>L6/H6</f>
        <v>229.47431032376298</v>
      </c>
    </row>
    <row r="7" spans="1:18" x14ac:dyDescent="0.7">
      <c r="A7" s="97">
        <v>3</v>
      </c>
      <c r="B7" s="98" t="s">
        <v>45</v>
      </c>
      <c r="C7" s="98" t="s">
        <v>168</v>
      </c>
      <c r="D7" s="98" t="s">
        <v>1405</v>
      </c>
      <c r="E7" s="98" t="s">
        <v>162</v>
      </c>
      <c r="F7" s="98" t="s">
        <v>166</v>
      </c>
      <c r="G7" s="98" t="s">
        <v>169</v>
      </c>
      <c r="H7" s="99">
        <v>4332</v>
      </c>
      <c r="I7" s="97">
        <v>3</v>
      </c>
      <c r="J7" s="100">
        <f>บึงกาฬ!F11</f>
        <v>815590.58</v>
      </c>
      <c r="K7" s="101">
        <f>บึงกาฬ!AK11</f>
        <v>785342.42999999993</v>
      </c>
      <c r="L7" s="102">
        <f>บึงกาฬ!AL11</f>
        <v>867573.32000000007</v>
      </c>
      <c r="M7" s="102">
        <f>บึงกาฬ!AM11</f>
        <v>1003697.8400000001</v>
      </c>
      <c r="N7" s="98"/>
      <c r="O7" s="98"/>
      <c r="P7" s="98"/>
      <c r="Q7" s="90">
        <f t="shared" ref="Q7:Q70" si="0">L7-M7</f>
        <v>-136124.52000000002</v>
      </c>
      <c r="R7" s="91">
        <f t="shared" ref="R7:R70" si="1">L7/H7</f>
        <v>200.27084949215146</v>
      </c>
    </row>
    <row r="8" spans="1:18" x14ac:dyDescent="0.7">
      <c r="A8" s="97">
        <v>4</v>
      </c>
      <c r="B8" s="98" t="s">
        <v>45</v>
      </c>
      <c r="C8" s="98" t="s">
        <v>170</v>
      </c>
      <c r="D8" s="98" t="s">
        <v>1405</v>
      </c>
      <c r="E8" s="98" t="s">
        <v>162</v>
      </c>
      <c r="F8" s="98" t="s">
        <v>166</v>
      </c>
      <c r="G8" s="98" t="s">
        <v>171</v>
      </c>
      <c r="H8" s="99">
        <v>2987</v>
      </c>
      <c r="I8" s="97">
        <v>2</v>
      </c>
      <c r="J8" s="100">
        <f>บึงกาฬ!F12</f>
        <v>641720.1</v>
      </c>
      <c r="K8" s="101">
        <f>บึงกาฬ!AK12</f>
        <v>305683.36</v>
      </c>
      <c r="L8" s="102">
        <f>บึงกาฬ!AL12</f>
        <v>1181942.79</v>
      </c>
      <c r="M8" s="102">
        <f>บึงกาฬ!AM12</f>
        <v>1095584.28</v>
      </c>
      <c r="N8" s="98"/>
      <c r="O8" s="98"/>
      <c r="P8" s="98"/>
      <c r="Q8" s="90">
        <f t="shared" si="0"/>
        <v>86358.510000000009</v>
      </c>
      <c r="R8" s="91">
        <f t="shared" si="1"/>
        <v>395.69561098091731</v>
      </c>
    </row>
    <row r="9" spans="1:18" x14ac:dyDescent="0.7">
      <c r="A9" s="97">
        <v>5</v>
      </c>
      <c r="B9" s="98" t="s">
        <v>45</v>
      </c>
      <c r="C9" s="98" t="s">
        <v>172</v>
      </c>
      <c r="D9" s="98" t="s">
        <v>1405</v>
      </c>
      <c r="E9" s="98" t="s">
        <v>162</v>
      </c>
      <c r="F9" s="98" t="s">
        <v>166</v>
      </c>
      <c r="G9" s="98" t="s">
        <v>173</v>
      </c>
      <c r="H9" s="99">
        <v>2269</v>
      </c>
      <c r="I9" s="97">
        <v>2</v>
      </c>
      <c r="J9" s="100">
        <f>บึงกาฬ!F13</f>
        <v>1126155.9099999999</v>
      </c>
      <c r="K9" s="101">
        <f>บึงกาฬ!AK13</f>
        <v>1205609.43</v>
      </c>
      <c r="L9" s="102">
        <f>บึงกาฬ!AL13</f>
        <v>871461.1399999999</v>
      </c>
      <c r="M9" s="102">
        <f>บึงกาฬ!AM13</f>
        <v>928498.80999999994</v>
      </c>
      <c r="N9" s="98"/>
      <c r="O9" s="98"/>
      <c r="P9" s="98"/>
      <c r="Q9" s="90">
        <f t="shared" si="0"/>
        <v>-57037.670000000042</v>
      </c>
      <c r="R9" s="91">
        <f t="shared" si="1"/>
        <v>384.07278096077562</v>
      </c>
    </row>
    <row r="10" spans="1:18" x14ac:dyDescent="0.7">
      <c r="A10" s="97">
        <v>6</v>
      </c>
      <c r="B10" s="98" t="s">
        <v>45</v>
      </c>
      <c r="C10" s="98" t="s">
        <v>174</v>
      </c>
      <c r="D10" s="98" t="s">
        <v>1405</v>
      </c>
      <c r="E10" s="98" t="s">
        <v>162</v>
      </c>
      <c r="F10" s="98" t="s">
        <v>166</v>
      </c>
      <c r="G10" s="98" t="s">
        <v>175</v>
      </c>
      <c r="H10" s="99">
        <v>6836</v>
      </c>
      <c r="I10" s="97">
        <v>5</v>
      </c>
      <c r="J10" s="100">
        <f>บึงกาฬ!F14</f>
        <v>724091.31</v>
      </c>
      <c r="K10" s="101">
        <f>บึงกาฬ!AK14</f>
        <v>753959.92</v>
      </c>
      <c r="L10" s="102">
        <f>บึงกาฬ!AL14</f>
        <v>1537574.6600000001</v>
      </c>
      <c r="M10" s="102">
        <f>บึงกาฬ!AM14</f>
        <v>1389855.3900000001</v>
      </c>
      <c r="N10" s="98"/>
      <c r="O10" s="98"/>
      <c r="P10" s="98"/>
      <c r="Q10" s="90">
        <f t="shared" si="0"/>
        <v>147719.27000000002</v>
      </c>
      <c r="R10" s="91">
        <f t="shared" si="1"/>
        <v>224.92315096547691</v>
      </c>
    </row>
    <row r="11" spans="1:18" x14ac:dyDescent="0.7">
      <c r="A11" s="97">
        <v>7</v>
      </c>
      <c r="B11" s="98" t="s">
        <v>45</v>
      </c>
      <c r="C11" s="98" t="s">
        <v>176</v>
      </c>
      <c r="D11" s="98" t="s">
        <v>1405</v>
      </c>
      <c r="E11" s="98" t="s">
        <v>162</v>
      </c>
      <c r="F11" s="98" t="s">
        <v>166</v>
      </c>
      <c r="G11" s="98" t="s">
        <v>177</v>
      </c>
      <c r="H11" s="99">
        <v>5382</v>
      </c>
      <c r="I11" s="97">
        <v>4</v>
      </c>
      <c r="J11" s="100">
        <f>บึงกาฬ!F15</f>
        <v>534315.43000000005</v>
      </c>
      <c r="K11" s="101">
        <f>บึงกาฬ!AK15</f>
        <v>850662.83000000007</v>
      </c>
      <c r="L11" s="102">
        <f>บึงกาฬ!AL15</f>
        <v>866716.94</v>
      </c>
      <c r="M11" s="102">
        <f>บึงกาฬ!AM15</f>
        <v>1199871.92</v>
      </c>
      <c r="N11" s="98"/>
      <c r="O11" s="98"/>
      <c r="P11" s="98"/>
      <c r="Q11" s="90">
        <f t="shared" si="0"/>
        <v>-333154.98</v>
      </c>
      <c r="R11" s="91">
        <f t="shared" si="1"/>
        <v>161.03993682645856</v>
      </c>
    </row>
    <row r="12" spans="1:18" x14ac:dyDescent="0.7">
      <c r="A12" s="97">
        <v>8</v>
      </c>
      <c r="B12" s="98" t="s">
        <v>45</v>
      </c>
      <c r="C12" s="98" t="s">
        <v>178</v>
      </c>
      <c r="D12" s="98" t="s">
        <v>1405</v>
      </c>
      <c r="E12" s="98" t="s">
        <v>162</v>
      </c>
      <c r="F12" s="98" t="s">
        <v>166</v>
      </c>
      <c r="G12" s="98" t="s">
        <v>179</v>
      </c>
      <c r="H12" s="99">
        <v>5561</v>
      </c>
      <c r="I12" s="97">
        <v>4</v>
      </c>
      <c r="J12" s="100">
        <f>บึงกาฬ!F16</f>
        <v>84137.18</v>
      </c>
      <c r="K12" s="101">
        <f>บึงกาฬ!AK16</f>
        <v>193052.4</v>
      </c>
      <c r="L12" s="102">
        <f>บึงกาฬ!AL16</f>
        <v>359733.1</v>
      </c>
      <c r="M12" s="102">
        <f>บึงกาฬ!AM16</f>
        <v>633764.33000000007</v>
      </c>
      <c r="N12" s="98"/>
      <c r="O12" s="98"/>
      <c r="P12" s="98"/>
      <c r="Q12" s="90">
        <f t="shared" si="0"/>
        <v>-274031.2300000001</v>
      </c>
      <c r="R12" s="91">
        <f t="shared" si="1"/>
        <v>64.688563208056095</v>
      </c>
    </row>
    <row r="13" spans="1:18" x14ac:dyDescent="0.7">
      <c r="A13" s="97">
        <v>9</v>
      </c>
      <c r="B13" s="98" t="s">
        <v>45</v>
      </c>
      <c r="C13" s="98" t="s">
        <v>180</v>
      </c>
      <c r="D13" s="98" t="s">
        <v>1405</v>
      </c>
      <c r="E13" s="98" t="s">
        <v>162</v>
      </c>
      <c r="F13" s="98" t="s">
        <v>166</v>
      </c>
      <c r="G13" s="98" t="s">
        <v>181</v>
      </c>
      <c r="H13" s="99">
        <v>3976</v>
      </c>
      <c r="I13" s="97">
        <v>3</v>
      </c>
      <c r="J13" s="100">
        <f>บึงกาฬ!F17</f>
        <v>493246.98</v>
      </c>
      <c r="K13" s="101">
        <f>บึงกาฬ!AK17</f>
        <v>443054.27</v>
      </c>
      <c r="L13" s="102">
        <f>บึงกาฬ!AL17</f>
        <v>676197.33000000007</v>
      </c>
      <c r="M13" s="102">
        <f>บึงกาฬ!AM17</f>
        <v>699107</v>
      </c>
      <c r="N13" s="98"/>
      <c r="O13" s="98"/>
      <c r="P13" s="98"/>
      <c r="Q13" s="90">
        <f t="shared" si="0"/>
        <v>-22909.669999999925</v>
      </c>
      <c r="R13" s="91">
        <f t="shared" si="1"/>
        <v>170.06975100603623</v>
      </c>
    </row>
    <row r="14" spans="1:18" x14ac:dyDescent="0.7">
      <c r="A14" s="97">
        <v>10</v>
      </c>
      <c r="B14" s="98" t="s">
        <v>45</v>
      </c>
      <c r="C14" s="98" t="s">
        <v>182</v>
      </c>
      <c r="D14" s="98" t="s">
        <v>1405</v>
      </c>
      <c r="E14" s="98" t="s">
        <v>162</v>
      </c>
      <c r="F14" s="98" t="s">
        <v>166</v>
      </c>
      <c r="G14" s="98" t="s">
        <v>183</v>
      </c>
      <c r="H14" s="99">
        <v>2661</v>
      </c>
      <c r="I14" s="97">
        <v>2</v>
      </c>
      <c r="J14" s="100">
        <f>บึงกาฬ!F18</f>
        <v>572035.79</v>
      </c>
      <c r="K14" s="101">
        <f>บึงกาฬ!AK18</f>
        <v>267590.16000000003</v>
      </c>
      <c r="L14" s="102">
        <f>บึงกาฬ!AL18</f>
        <v>585439.22</v>
      </c>
      <c r="M14" s="102">
        <f>บึงกาฬ!AM18</f>
        <v>717048.1100000001</v>
      </c>
      <c r="N14" s="98"/>
      <c r="O14" s="98"/>
      <c r="P14" s="98"/>
      <c r="Q14" s="90">
        <f t="shared" si="0"/>
        <v>-131608.89000000013</v>
      </c>
      <c r="R14" s="91">
        <f t="shared" si="1"/>
        <v>220.00722284855317</v>
      </c>
    </row>
    <row r="15" spans="1:18" x14ac:dyDescent="0.7">
      <c r="A15" s="97">
        <v>11</v>
      </c>
      <c r="B15" s="98" t="s">
        <v>45</v>
      </c>
      <c r="C15" s="98" t="s">
        <v>184</v>
      </c>
      <c r="D15" s="98" t="s">
        <v>1405</v>
      </c>
      <c r="E15" s="98" t="s">
        <v>162</v>
      </c>
      <c r="F15" s="98" t="s">
        <v>166</v>
      </c>
      <c r="G15" s="98" t="s">
        <v>185</v>
      </c>
      <c r="H15" s="99">
        <v>4126</v>
      </c>
      <c r="I15" s="97">
        <v>3</v>
      </c>
      <c r="J15" s="100">
        <f>บึงกาฬ!F19</f>
        <v>452280.56</v>
      </c>
      <c r="K15" s="101">
        <f>บึงกาฬ!AK19</f>
        <v>611720.53</v>
      </c>
      <c r="L15" s="102">
        <f>บึงกาฬ!AL19</f>
        <v>1046702.4</v>
      </c>
      <c r="M15" s="102">
        <f>บึงกาฬ!AM19</f>
        <v>1099698.3599999999</v>
      </c>
      <c r="N15" s="98"/>
      <c r="O15" s="98"/>
      <c r="P15" s="98"/>
      <c r="Q15" s="90">
        <f t="shared" si="0"/>
        <v>-52995.959999999846</v>
      </c>
      <c r="R15" s="91">
        <f t="shared" si="1"/>
        <v>253.68453708191953</v>
      </c>
    </row>
    <row r="16" spans="1:18" x14ac:dyDescent="0.7">
      <c r="A16" s="97">
        <v>12</v>
      </c>
      <c r="B16" s="98" t="s">
        <v>45</v>
      </c>
      <c r="C16" s="98" t="s">
        <v>186</v>
      </c>
      <c r="D16" s="98" t="s">
        <v>1405</v>
      </c>
      <c r="E16" s="98" t="s">
        <v>162</v>
      </c>
      <c r="F16" s="98" t="s">
        <v>166</v>
      </c>
      <c r="G16" s="98" t="s">
        <v>187</v>
      </c>
      <c r="H16" s="99">
        <v>7075</v>
      </c>
      <c r="I16" s="97">
        <v>5</v>
      </c>
      <c r="J16" s="100">
        <f>บึงกาฬ!F20</f>
        <v>293208.84999999998</v>
      </c>
      <c r="K16" s="101">
        <f>บึงกาฬ!AK20</f>
        <v>238741.06999999998</v>
      </c>
      <c r="L16" s="102">
        <f>บึงกาฬ!AL20</f>
        <v>1235379.97</v>
      </c>
      <c r="M16" s="102">
        <f>บึงกาฬ!AM20</f>
        <v>1473918.4000000001</v>
      </c>
      <c r="N16" s="98"/>
      <c r="O16" s="98"/>
      <c r="P16" s="98"/>
      <c r="Q16" s="90">
        <f t="shared" si="0"/>
        <v>-238538.43000000017</v>
      </c>
      <c r="R16" s="91">
        <f t="shared" si="1"/>
        <v>174.61200989399293</v>
      </c>
    </row>
    <row r="17" spans="1:18" x14ac:dyDescent="0.7">
      <c r="A17" s="97">
        <v>13</v>
      </c>
      <c r="B17" s="98" t="s">
        <v>45</v>
      </c>
      <c r="C17" s="98" t="s">
        <v>188</v>
      </c>
      <c r="D17" s="98" t="s">
        <v>1405</v>
      </c>
      <c r="E17" s="98" t="s">
        <v>162</v>
      </c>
      <c r="F17" s="98" t="s">
        <v>166</v>
      </c>
      <c r="G17" s="98" t="s">
        <v>189</v>
      </c>
      <c r="H17" s="99">
        <v>4195</v>
      </c>
      <c r="I17" s="97">
        <v>3</v>
      </c>
      <c r="J17" s="100">
        <f>บึงกาฬ!F21</f>
        <v>340511.53</v>
      </c>
      <c r="K17" s="101">
        <f>บึงกาฬ!AK21</f>
        <v>354654.62000000005</v>
      </c>
      <c r="L17" s="102">
        <f>บึงกาฬ!AL21</f>
        <v>881534.6</v>
      </c>
      <c r="M17" s="102">
        <f>บึงกาฬ!AM21</f>
        <v>1114292.5900000001</v>
      </c>
      <c r="N17" s="98"/>
      <c r="O17" s="98"/>
      <c r="P17" s="98"/>
      <c r="Q17" s="90">
        <f t="shared" si="0"/>
        <v>-232757.99000000011</v>
      </c>
      <c r="R17" s="91">
        <f t="shared" si="1"/>
        <v>210.13935637663886</v>
      </c>
    </row>
    <row r="18" spans="1:18" x14ac:dyDescent="0.7">
      <c r="A18" s="97">
        <v>14</v>
      </c>
      <c r="B18" s="98" t="s">
        <v>45</v>
      </c>
      <c r="C18" s="98" t="s">
        <v>190</v>
      </c>
      <c r="D18" s="98" t="s">
        <v>1405</v>
      </c>
      <c r="E18" s="98" t="s">
        <v>162</v>
      </c>
      <c r="F18" s="98" t="s">
        <v>166</v>
      </c>
      <c r="G18" s="98" t="s">
        <v>191</v>
      </c>
      <c r="H18" s="99">
        <v>3963</v>
      </c>
      <c r="I18" s="97">
        <v>3</v>
      </c>
      <c r="J18" s="100">
        <f>บึงกาฬ!F22</f>
        <v>918105.87</v>
      </c>
      <c r="K18" s="101">
        <f>บึงกาฬ!AK22</f>
        <v>296348.86</v>
      </c>
      <c r="L18" s="102">
        <f>บึงกาฬ!AL22</f>
        <v>918582.24</v>
      </c>
      <c r="M18" s="102">
        <f>บึงกาฬ!AM22</f>
        <v>1559101.19</v>
      </c>
      <c r="N18" s="98"/>
      <c r="O18" s="98"/>
      <c r="P18" s="98"/>
      <c r="Q18" s="90">
        <f t="shared" si="0"/>
        <v>-640518.94999999995</v>
      </c>
      <c r="R18" s="91">
        <f t="shared" si="1"/>
        <v>231.78961392884179</v>
      </c>
    </row>
    <row r="19" spans="1:18" x14ac:dyDescent="0.7">
      <c r="A19" s="97">
        <v>15</v>
      </c>
      <c r="B19" s="98" t="s">
        <v>45</v>
      </c>
      <c r="C19" s="98" t="s">
        <v>192</v>
      </c>
      <c r="D19" s="98" t="s">
        <v>1405</v>
      </c>
      <c r="E19" s="98" t="s">
        <v>162</v>
      </c>
      <c r="F19" s="98" t="s">
        <v>166</v>
      </c>
      <c r="G19" s="98" t="s">
        <v>193</v>
      </c>
      <c r="H19" s="99">
        <v>1183</v>
      </c>
      <c r="I19" s="97">
        <v>1</v>
      </c>
      <c r="J19" s="100">
        <f>บึงกาฬ!F23</f>
        <v>477578.75</v>
      </c>
      <c r="K19" s="101">
        <f>บึงกาฬ!AK23</f>
        <v>575967.34000000008</v>
      </c>
      <c r="L19" s="102">
        <f>บึงกาฬ!AL23</f>
        <v>602887.6</v>
      </c>
      <c r="M19" s="102">
        <f>บึงกาฬ!AM23</f>
        <v>672579.2300000001</v>
      </c>
      <c r="N19" s="98"/>
      <c r="O19" s="98"/>
      <c r="P19" s="98"/>
      <c r="Q19" s="90">
        <f t="shared" si="0"/>
        <v>-69691.630000000121</v>
      </c>
      <c r="R19" s="91">
        <f t="shared" si="1"/>
        <v>509.62603550295859</v>
      </c>
    </row>
    <row r="20" spans="1:18" s="109" customFormat="1" x14ac:dyDescent="0.7">
      <c r="A20" s="103">
        <v>1</v>
      </c>
      <c r="B20" s="104" t="s">
        <v>45</v>
      </c>
      <c r="C20" s="104"/>
      <c r="D20" s="104"/>
      <c r="E20" s="104" t="s">
        <v>63</v>
      </c>
      <c r="F20" s="104"/>
      <c r="G20" s="104" t="s">
        <v>194</v>
      </c>
      <c r="H20" s="105">
        <f>SUM(H5:H19)</f>
        <v>62731</v>
      </c>
      <c r="I20" s="103"/>
      <c r="J20" s="106">
        <f>SUM(J5:J19)</f>
        <v>8904728.6399999987</v>
      </c>
      <c r="K20" s="106">
        <f>SUM(K5:K19)</f>
        <v>8765331.0500000026</v>
      </c>
      <c r="L20" s="106">
        <f>SUM(L5:L19)</f>
        <v>13509972.540000001</v>
      </c>
      <c r="M20" s="106">
        <f>SUM(M5:M19)</f>
        <v>14951106.909999998</v>
      </c>
      <c r="N20" s="104">
        <v>14</v>
      </c>
      <c r="O20" s="104">
        <v>14</v>
      </c>
      <c r="P20" s="104">
        <f>N20-O20</f>
        <v>0</v>
      </c>
      <c r="Q20" s="107">
        <f t="shared" si="0"/>
        <v>-1441134.3699999973</v>
      </c>
      <c r="R20" s="108">
        <f>L20/H20</f>
        <v>215.36357685992573</v>
      </c>
    </row>
    <row r="21" spans="1:18" x14ac:dyDescent="0.7">
      <c r="A21" s="97">
        <v>1</v>
      </c>
      <c r="B21" s="98" t="s">
        <v>45</v>
      </c>
      <c r="C21" s="98" t="s">
        <v>165</v>
      </c>
      <c r="D21" s="98" t="s">
        <v>80</v>
      </c>
      <c r="E21" s="98" t="s">
        <v>195</v>
      </c>
      <c r="F21" s="98" t="s">
        <v>196</v>
      </c>
      <c r="G21" s="98" t="s">
        <v>197</v>
      </c>
      <c r="H21" s="99"/>
      <c r="I21" s="97"/>
      <c r="J21" s="100"/>
      <c r="K21" s="101"/>
      <c r="L21" s="102"/>
      <c r="M21" s="102"/>
      <c r="N21" s="98"/>
      <c r="O21" s="98"/>
      <c r="P21" s="98"/>
    </row>
    <row r="22" spans="1:18" x14ac:dyDescent="0.7">
      <c r="A22" s="97">
        <v>2</v>
      </c>
      <c r="B22" s="98" t="s">
        <v>45</v>
      </c>
      <c r="C22" s="98" t="s">
        <v>168</v>
      </c>
      <c r="D22" s="98" t="s">
        <v>80</v>
      </c>
      <c r="E22" s="98" t="s">
        <v>195</v>
      </c>
      <c r="F22" s="98" t="s">
        <v>166</v>
      </c>
      <c r="G22" s="98" t="s">
        <v>198</v>
      </c>
      <c r="H22" s="99">
        <v>6164</v>
      </c>
      <c r="I22" s="97">
        <v>5</v>
      </c>
      <c r="J22" s="100">
        <f>บึงกาฬ!F24</f>
        <v>249316.11</v>
      </c>
      <c r="K22" s="101">
        <f>บึงกาฬ!AK24</f>
        <v>272053.68</v>
      </c>
      <c r="L22" s="102">
        <f>บึงกาฬ!AL24</f>
        <v>1497259.22</v>
      </c>
      <c r="M22" s="102">
        <f>บึงกาฬ!AM24</f>
        <v>1426597.15</v>
      </c>
      <c r="N22" s="98"/>
      <c r="O22" s="98"/>
      <c r="P22" s="98"/>
      <c r="Q22" s="90">
        <f t="shared" si="0"/>
        <v>70662.070000000065</v>
      </c>
      <c r="R22" s="91">
        <f t="shared" si="1"/>
        <v>242.90383192731991</v>
      </c>
    </row>
    <row r="23" spans="1:18" x14ac:dyDescent="0.7">
      <c r="A23" s="97">
        <v>3</v>
      </c>
      <c r="B23" s="98" t="s">
        <v>45</v>
      </c>
      <c r="C23" s="98" t="s">
        <v>170</v>
      </c>
      <c r="D23" s="98" t="s">
        <v>80</v>
      </c>
      <c r="E23" s="98" t="s">
        <v>195</v>
      </c>
      <c r="F23" s="98" t="s">
        <v>166</v>
      </c>
      <c r="G23" s="98" t="s">
        <v>199</v>
      </c>
      <c r="H23" s="99">
        <v>4337</v>
      </c>
      <c r="I23" s="97">
        <v>3</v>
      </c>
      <c r="J23" s="100">
        <f>บึงกาฬ!F25</f>
        <v>284675.17</v>
      </c>
      <c r="K23" s="101">
        <f>บึงกาฬ!AK25</f>
        <v>289813.24</v>
      </c>
      <c r="L23" s="102">
        <f>บึงกาฬ!AL25</f>
        <v>1629885.37</v>
      </c>
      <c r="M23" s="102">
        <f>บึงกาฬ!AM25</f>
        <v>1492116.61</v>
      </c>
      <c r="N23" s="98"/>
      <c r="O23" s="98"/>
      <c r="P23" s="98"/>
      <c r="Q23" s="90">
        <f t="shared" si="0"/>
        <v>137768.76</v>
      </c>
      <c r="R23" s="91">
        <f t="shared" si="1"/>
        <v>375.80940050726309</v>
      </c>
    </row>
    <row r="24" spans="1:18" x14ac:dyDescent="0.7">
      <c r="A24" s="97">
        <v>4</v>
      </c>
      <c r="B24" s="98" t="s">
        <v>45</v>
      </c>
      <c r="C24" s="98" t="s">
        <v>172</v>
      </c>
      <c r="D24" s="98" t="s">
        <v>80</v>
      </c>
      <c r="E24" s="98" t="s">
        <v>195</v>
      </c>
      <c r="F24" s="98" t="s">
        <v>166</v>
      </c>
      <c r="G24" s="98" t="s">
        <v>200</v>
      </c>
      <c r="H24" s="99">
        <v>3695</v>
      </c>
      <c r="I24" s="97">
        <v>3</v>
      </c>
      <c r="J24" s="100">
        <f>บึงกาฬ!F26</f>
        <v>294507.58</v>
      </c>
      <c r="K24" s="101">
        <f>บึงกาฬ!AK26</f>
        <v>1981056.67</v>
      </c>
      <c r="L24" s="102">
        <f>บึงกาฬ!AL26</f>
        <v>1141398.71</v>
      </c>
      <c r="M24" s="102">
        <f>บึงกาฬ!AM26</f>
        <v>787036.92</v>
      </c>
      <c r="N24" s="98"/>
      <c r="O24" s="98"/>
      <c r="P24" s="98"/>
      <c r="Q24" s="90">
        <f t="shared" si="0"/>
        <v>354361.78999999992</v>
      </c>
      <c r="R24" s="91">
        <f t="shared" si="1"/>
        <v>308.90357510148851</v>
      </c>
    </row>
    <row r="25" spans="1:18" x14ac:dyDescent="0.7">
      <c r="A25" s="97">
        <v>5</v>
      </c>
      <c r="B25" s="98" t="s">
        <v>45</v>
      </c>
      <c r="C25" s="98" t="s">
        <v>174</v>
      </c>
      <c r="D25" s="98" t="s">
        <v>80</v>
      </c>
      <c r="E25" s="98" t="s">
        <v>195</v>
      </c>
      <c r="F25" s="98" t="s">
        <v>166</v>
      </c>
      <c r="G25" s="98" t="s">
        <v>201</v>
      </c>
      <c r="H25" s="99">
        <v>4281</v>
      </c>
      <c r="I25" s="97">
        <v>3</v>
      </c>
      <c r="J25" s="100">
        <f>บึงกาฬ!F27</f>
        <v>194511.59</v>
      </c>
      <c r="K25" s="101">
        <f>บึงกาฬ!AK27</f>
        <v>198041.58</v>
      </c>
      <c r="L25" s="102">
        <f>บึงกาฬ!AL27</f>
        <v>180832</v>
      </c>
      <c r="M25" s="102">
        <f>บึงกาฬ!AM27</f>
        <v>250474.6</v>
      </c>
      <c r="N25" s="98"/>
      <c r="O25" s="98"/>
      <c r="P25" s="98"/>
      <c r="Q25" s="90">
        <f t="shared" si="0"/>
        <v>-69642.600000000006</v>
      </c>
      <c r="R25" s="91">
        <f t="shared" si="1"/>
        <v>42.240597991123572</v>
      </c>
    </row>
    <row r="26" spans="1:18" x14ac:dyDescent="0.7">
      <c r="A26" s="97">
        <v>6</v>
      </c>
      <c r="B26" s="98" t="s">
        <v>45</v>
      </c>
      <c r="C26" s="98" t="s">
        <v>176</v>
      </c>
      <c r="D26" s="98" t="s">
        <v>80</v>
      </c>
      <c r="E26" s="98" t="s">
        <v>195</v>
      </c>
      <c r="F26" s="98" t="s">
        <v>166</v>
      </c>
      <c r="G26" s="98" t="s">
        <v>202</v>
      </c>
      <c r="H26" s="99">
        <v>2675</v>
      </c>
      <c r="I26" s="97">
        <v>2</v>
      </c>
      <c r="J26" s="100">
        <f>บึงกาฬ!F28</f>
        <v>18560.66</v>
      </c>
      <c r="K26" s="101">
        <f>บึงกาฬ!AK28</f>
        <v>20902.28</v>
      </c>
      <c r="L26" s="102">
        <f>บึงกาฬ!AL28</f>
        <v>264239.08999999997</v>
      </c>
      <c r="M26" s="102">
        <f>บึงกาฬ!AM28</f>
        <v>498968.93</v>
      </c>
      <c r="N26" s="98"/>
      <c r="O26" s="98"/>
      <c r="P26" s="98"/>
      <c r="Q26" s="90">
        <f t="shared" si="0"/>
        <v>-234729.84000000003</v>
      </c>
      <c r="R26" s="91">
        <f t="shared" si="1"/>
        <v>98.780968224299059</v>
      </c>
    </row>
    <row r="27" spans="1:18" x14ac:dyDescent="0.7">
      <c r="A27" s="97">
        <v>7</v>
      </c>
      <c r="B27" s="98" t="s">
        <v>45</v>
      </c>
      <c r="C27" s="98" t="s">
        <v>178</v>
      </c>
      <c r="D27" s="98" t="s">
        <v>80</v>
      </c>
      <c r="E27" s="98" t="s">
        <v>195</v>
      </c>
      <c r="F27" s="98" t="s">
        <v>166</v>
      </c>
      <c r="G27" s="98" t="s">
        <v>203</v>
      </c>
      <c r="H27" s="99">
        <v>3198</v>
      </c>
      <c r="I27" s="97">
        <v>3</v>
      </c>
      <c r="J27" s="100">
        <f>บึงกาฬ!F29</f>
        <v>573290.49</v>
      </c>
      <c r="K27" s="101">
        <f>บึงกาฬ!AK29</f>
        <v>320190.92000000004</v>
      </c>
      <c r="L27" s="102">
        <f>บึงกาฬ!AL29</f>
        <v>779358.6</v>
      </c>
      <c r="M27" s="102">
        <f>บึงกาฬ!AM29</f>
        <v>515824.68</v>
      </c>
      <c r="N27" s="98"/>
      <c r="O27" s="98"/>
      <c r="P27" s="98"/>
      <c r="Q27" s="90">
        <f t="shared" si="0"/>
        <v>263533.92</v>
      </c>
      <c r="R27" s="91">
        <f t="shared" si="1"/>
        <v>243.70187617260788</v>
      </c>
    </row>
    <row r="28" spans="1:18" x14ac:dyDescent="0.7">
      <c r="A28" s="97">
        <v>8</v>
      </c>
      <c r="B28" s="98" t="s">
        <v>45</v>
      </c>
      <c r="C28" s="98" t="s">
        <v>180</v>
      </c>
      <c r="D28" s="98" t="s">
        <v>80</v>
      </c>
      <c r="E28" s="98" t="s">
        <v>195</v>
      </c>
      <c r="F28" s="98" t="s">
        <v>166</v>
      </c>
      <c r="G28" s="98" t="s">
        <v>204</v>
      </c>
      <c r="H28" s="99">
        <v>1853</v>
      </c>
      <c r="I28" s="97">
        <v>2</v>
      </c>
      <c r="J28" s="100">
        <f>บึงกาฬ!F30</f>
        <v>541982.32999999996</v>
      </c>
      <c r="K28" s="101">
        <f>บึงกาฬ!AK30</f>
        <v>453956.55999999994</v>
      </c>
      <c r="L28" s="102">
        <f>บึงกาฬ!AL30</f>
        <v>447149.18</v>
      </c>
      <c r="M28" s="102">
        <f>บึงกาฬ!AM30</f>
        <v>569181.04</v>
      </c>
      <c r="N28" s="98"/>
      <c r="O28" s="98"/>
      <c r="P28" s="98"/>
      <c r="Q28" s="90">
        <f t="shared" si="0"/>
        <v>-122031.86000000004</v>
      </c>
      <c r="R28" s="91">
        <f t="shared" si="1"/>
        <v>241.31094441446302</v>
      </c>
    </row>
    <row r="29" spans="1:18" x14ac:dyDescent="0.7">
      <c r="A29" s="97">
        <v>9</v>
      </c>
      <c r="B29" s="98" t="s">
        <v>45</v>
      </c>
      <c r="C29" s="98" t="s">
        <v>182</v>
      </c>
      <c r="D29" s="98" t="s">
        <v>80</v>
      </c>
      <c r="E29" s="98" t="s">
        <v>195</v>
      </c>
      <c r="F29" s="98" t="s">
        <v>166</v>
      </c>
      <c r="G29" s="98" t="s">
        <v>205</v>
      </c>
      <c r="H29" s="99">
        <v>2837</v>
      </c>
      <c r="I29" s="97">
        <v>2</v>
      </c>
      <c r="J29" s="100">
        <f>บึงกาฬ!F31</f>
        <v>357403.56</v>
      </c>
      <c r="K29" s="101">
        <f>บึงกาฬ!AK31</f>
        <v>373796.95</v>
      </c>
      <c r="L29" s="102">
        <f>บึงกาฬ!AL31</f>
        <v>1093910.81</v>
      </c>
      <c r="M29" s="102">
        <f>บึงกาฬ!AM31</f>
        <v>1005036.78</v>
      </c>
      <c r="N29" s="98"/>
      <c r="O29" s="98"/>
      <c r="P29" s="98"/>
      <c r="Q29" s="90">
        <f t="shared" si="0"/>
        <v>88874.030000000028</v>
      </c>
      <c r="R29" s="91">
        <f t="shared" si="1"/>
        <v>385.58717307014456</v>
      </c>
    </row>
    <row r="30" spans="1:18" x14ac:dyDescent="0.7">
      <c r="A30" s="97">
        <v>10</v>
      </c>
      <c r="B30" s="98" t="s">
        <v>45</v>
      </c>
      <c r="C30" s="98" t="s">
        <v>165</v>
      </c>
      <c r="D30" s="98" t="s">
        <v>80</v>
      </c>
      <c r="E30" s="98" t="s">
        <v>195</v>
      </c>
      <c r="F30" s="98" t="s">
        <v>166</v>
      </c>
      <c r="G30" s="98" t="s">
        <v>206</v>
      </c>
      <c r="H30" s="99">
        <v>6949</v>
      </c>
      <c r="I30" s="97">
        <v>5</v>
      </c>
      <c r="J30" s="100">
        <f>บึงกาฬ!F32</f>
        <v>1053611.1000000001</v>
      </c>
      <c r="K30" s="101">
        <f>บึงกาฬ!AK32</f>
        <v>1074606.8800000001</v>
      </c>
      <c r="L30" s="102">
        <f>บึงกาฬ!AL32</f>
        <v>1866770.42</v>
      </c>
      <c r="M30" s="102">
        <f>บึงกาฬ!AM32</f>
        <v>1216571.3799999999</v>
      </c>
      <c r="N30" s="98"/>
      <c r="O30" s="98"/>
      <c r="P30" s="98"/>
      <c r="Q30" s="90">
        <f t="shared" si="0"/>
        <v>650199.04000000004</v>
      </c>
      <c r="R30" s="91">
        <f t="shared" si="1"/>
        <v>268.63871348395452</v>
      </c>
    </row>
    <row r="31" spans="1:18" x14ac:dyDescent="0.7">
      <c r="A31" s="97">
        <v>11</v>
      </c>
      <c r="B31" s="98" t="s">
        <v>45</v>
      </c>
      <c r="C31" s="98" t="s">
        <v>165</v>
      </c>
      <c r="D31" s="98" t="s">
        <v>80</v>
      </c>
      <c r="E31" s="98" t="s">
        <v>195</v>
      </c>
      <c r="F31" s="98" t="s">
        <v>166</v>
      </c>
      <c r="G31" s="98" t="s">
        <v>207</v>
      </c>
      <c r="H31" s="99">
        <v>5245</v>
      </c>
      <c r="I31" s="97">
        <v>4</v>
      </c>
      <c r="J31" s="100">
        <f>บึงกาฬ!F33</f>
        <v>507960.44</v>
      </c>
      <c r="K31" s="101">
        <f>บึงกาฬ!AK33</f>
        <v>539194.57999999996</v>
      </c>
      <c r="L31" s="102">
        <f>บึงกาฬ!AL33</f>
        <v>598712.26</v>
      </c>
      <c r="M31" s="102">
        <f>บึงกาฬ!AM33</f>
        <v>140402.96</v>
      </c>
      <c r="N31" s="98"/>
      <c r="O31" s="98"/>
      <c r="P31" s="98"/>
      <c r="Q31" s="90">
        <f t="shared" si="0"/>
        <v>458309.30000000005</v>
      </c>
      <c r="R31" s="91">
        <f t="shared" si="1"/>
        <v>114.14914394661582</v>
      </c>
    </row>
    <row r="32" spans="1:18" x14ac:dyDescent="0.7">
      <c r="A32" s="97">
        <v>12</v>
      </c>
      <c r="B32" s="98" t="s">
        <v>45</v>
      </c>
      <c r="C32" s="98" t="s">
        <v>165</v>
      </c>
      <c r="D32" s="98" t="s">
        <v>80</v>
      </c>
      <c r="E32" s="98" t="s">
        <v>195</v>
      </c>
      <c r="F32" s="98" t="s">
        <v>166</v>
      </c>
      <c r="G32" s="98" t="s">
        <v>208</v>
      </c>
      <c r="H32" s="99">
        <v>4916</v>
      </c>
      <c r="I32" s="97">
        <v>4</v>
      </c>
      <c r="J32" s="100">
        <f>บึงกาฬ!F34</f>
        <v>562891.35</v>
      </c>
      <c r="K32" s="101">
        <f>บึงกาฬ!AK34</f>
        <v>801958.24</v>
      </c>
      <c r="L32" s="102">
        <f>บึงกาฬ!AL34</f>
        <v>393335.53</v>
      </c>
      <c r="M32" s="102">
        <f>บึงกาฬ!AM34</f>
        <v>543043.48</v>
      </c>
      <c r="N32" s="98"/>
      <c r="O32" s="98"/>
      <c r="P32" s="98"/>
      <c r="Q32" s="90">
        <f t="shared" si="0"/>
        <v>-149707.94999999995</v>
      </c>
      <c r="R32" s="91">
        <f t="shared" si="1"/>
        <v>80.011295768917819</v>
      </c>
    </row>
    <row r="33" spans="1:18" x14ac:dyDescent="0.7">
      <c r="A33" s="97">
        <v>13</v>
      </c>
      <c r="B33" s="98" t="s">
        <v>45</v>
      </c>
      <c r="C33" s="98" t="s">
        <v>165</v>
      </c>
      <c r="D33" s="98" t="s">
        <v>80</v>
      </c>
      <c r="E33" s="98" t="s">
        <v>195</v>
      </c>
      <c r="F33" s="98" t="s">
        <v>166</v>
      </c>
      <c r="G33" s="98" t="s">
        <v>209</v>
      </c>
      <c r="H33" s="99">
        <v>1492</v>
      </c>
      <c r="I33" s="97">
        <v>1</v>
      </c>
      <c r="J33" s="100">
        <f>บึงกาฬ!F35</f>
        <v>406309.34</v>
      </c>
      <c r="K33" s="101">
        <f>บึงกาฬ!AK35</f>
        <v>62620.340000000026</v>
      </c>
      <c r="L33" s="102">
        <f>บึงกาฬ!AL35</f>
        <v>642367.86</v>
      </c>
      <c r="M33" s="102">
        <f>บึงกาฬ!AM35</f>
        <v>524336.25</v>
      </c>
      <c r="N33" s="98"/>
      <c r="O33" s="98"/>
      <c r="P33" s="98"/>
      <c r="Q33" s="90">
        <f t="shared" si="0"/>
        <v>118031.60999999999</v>
      </c>
      <c r="R33" s="91">
        <f t="shared" si="1"/>
        <v>430.54146112600534</v>
      </c>
    </row>
    <row r="34" spans="1:18" s="109" customFormat="1" x14ac:dyDescent="0.7">
      <c r="A34" s="103">
        <v>2</v>
      </c>
      <c r="B34" s="104" t="s">
        <v>45</v>
      </c>
      <c r="C34" s="104"/>
      <c r="D34" s="104"/>
      <c r="E34" s="104" t="s">
        <v>63</v>
      </c>
      <c r="F34" s="104"/>
      <c r="G34" s="104" t="s">
        <v>210</v>
      </c>
      <c r="H34" s="110">
        <f>SUM(H22:H33)</f>
        <v>47642</v>
      </c>
      <c r="I34" s="103"/>
      <c r="J34" s="106">
        <f>SUM(J21:J33)</f>
        <v>5045019.72</v>
      </c>
      <c r="K34" s="106">
        <f>SUM(K21:K33)</f>
        <v>6388191.9199999999</v>
      </c>
      <c r="L34" s="106">
        <f>SUM(L21:L33)</f>
        <v>10535219.049999997</v>
      </c>
      <c r="M34" s="106">
        <f>SUM(M21:M33)</f>
        <v>8969590.7799999993</v>
      </c>
      <c r="N34" s="104">
        <v>12</v>
      </c>
      <c r="O34" s="104">
        <v>12</v>
      </c>
      <c r="P34" s="104">
        <f>N34-O34</f>
        <v>0</v>
      </c>
      <c r="Q34" s="107">
        <f t="shared" si="0"/>
        <v>1565628.2699999977</v>
      </c>
      <c r="R34" s="108">
        <f>L34/H34</f>
        <v>221.13301393728216</v>
      </c>
    </row>
    <row r="35" spans="1:18" x14ac:dyDescent="0.7">
      <c r="A35" s="97">
        <v>1</v>
      </c>
      <c r="B35" s="98" t="s">
        <v>45</v>
      </c>
      <c r="C35" s="98" t="s">
        <v>168</v>
      </c>
      <c r="D35" s="98" t="s">
        <v>73</v>
      </c>
      <c r="E35" s="98" t="s">
        <v>211</v>
      </c>
      <c r="F35" s="98" t="s">
        <v>196</v>
      </c>
      <c r="G35" s="98" t="s">
        <v>212</v>
      </c>
      <c r="H35" s="99"/>
      <c r="I35" s="97"/>
      <c r="J35" s="100"/>
      <c r="K35" s="101"/>
      <c r="L35" s="102"/>
      <c r="M35" s="102"/>
      <c r="N35" s="98"/>
      <c r="O35" s="98"/>
      <c r="P35" s="98"/>
    </row>
    <row r="36" spans="1:18" x14ac:dyDescent="0.7">
      <c r="A36" s="97">
        <v>2</v>
      </c>
      <c r="B36" s="98" t="s">
        <v>45</v>
      </c>
      <c r="C36" s="98" t="s">
        <v>168</v>
      </c>
      <c r="D36" s="98" t="s">
        <v>73</v>
      </c>
      <c r="E36" s="98" t="s">
        <v>211</v>
      </c>
      <c r="F36" s="98" t="s">
        <v>166</v>
      </c>
      <c r="G36" s="98" t="s">
        <v>213</v>
      </c>
      <c r="H36" s="99">
        <v>6263</v>
      </c>
      <c r="I36" s="97">
        <v>5</v>
      </c>
      <c r="J36" s="100">
        <f>บึงกาฬ!F36</f>
        <v>932266.5</v>
      </c>
      <c r="K36" s="101">
        <f>บึงกาฬ!AK36</f>
        <v>449901.6</v>
      </c>
      <c r="L36" s="102">
        <f>บึงกาฬ!AL36</f>
        <v>1494434.83</v>
      </c>
      <c r="M36" s="102">
        <f>บึงกาฬ!AM36</f>
        <v>1236816.3499999999</v>
      </c>
      <c r="N36" s="98"/>
      <c r="O36" s="98"/>
      <c r="P36" s="98"/>
      <c r="Q36" s="90">
        <f t="shared" si="0"/>
        <v>257618.48000000021</v>
      </c>
      <c r="R36" s="91">
        <f t="shared" si="1"/>
        <v>238.61325722497207</v>
      </c>
    </row>
    <row r="37" spans="1:18" x14ac:dyDescent="0.7">
      <c r="A37" s="97">
        <v>3</v>
      </c>
      <c r="B37" s="98" t="s">
        <v>45</v>
      </c>
      <c r="C37" s="98" t="s">
        <v>168</v>
      </c>
      <c r="D37" s="98" t="s">
        <v>73</v>
      </c>
      <c r="E37" s="98" t="s">
        <v>211</v>
      </c>
      <c r="F37" s="98" t="s">
        <v>166</v>
      </c>
      <c r="G37" s="98" t="s">
        <v>214</v>
      </c>
      <c r="H37" s="99">
        <v>4267</v>
      </c>
      <c r="I37" s="97">
        <v>3</v>
      </c>
      <c r="J37" s="100">
        <f>บึงกาฬ!F37</f>
        <v>634089.80000000005</v>
      </c>
      <c r="K37" s="101">
        <f>บึงกาฬ!AK37</f>
        <v>662029.72000000009</v>
      </c>
      <c r="L37" s="102">
        <f>บึงกาฬ!AL37</f>
        <v>719937.24</v>
      </c>
      <c r="M37" s="102">
        <f>บึงกาฬ!AM37</f>
        <v>772447.24</v>
      </c>
      <c r="N37" s="98"/>
      <c r="O37" s="98"/>
      <c r="P37" s="98"/>
      <c r="Q37" s="90">
        <f t="shared" si="0"/>
        <v>-52510</v>
      </c>
      <c r="R37" s="91">
        <f t="shared" si="1"/>
        <v>168.72210921021795</v>
      </c>
    </row>
    <row r="38" spans="1:18" x14ac:dyDescent="0.7">
      <c r="A38" s="97">
        <v>4</v>
      </c>
      <c r="B38" s="98" t="s">
        <v>45</v>
      </c>
      <c r="C38" s="98" t="s">
        <v>168</v>
      </c>
      <c r="D38" s="98" t="s">
        <v>73</v>
      </c>
      <c r="E38" s="98" t="s">
        <v>211</v>
      </c>
      <c r="F38" s="98" t="s">
        <v>166</v>
      </c>
      <c r="G38" s="98" t="s">
        <v>1402</v>
      </c>
      <c r="H38" s="99">
        <v>5651</v>
      </c>
      <c r="I38" s="97">
        <v>4</v>
      </c>
      <c r="J38" s="100">
        <f>บึงกาฬ!F38</f>
        <v>228521.58</v>
      </c>
      <c r="K38" s="101">
        <f>บึงกาฬ!AK38</f>
        <v>238514.94999999998</v>
      </c>
      <c r="L38" s="102">
        <f>บึงกาฬ!AL38</f>
        <v>1452973.51</v>
      </c>
      <c r="M38" s="102">
        <f>บึงกาฬ!AM38</f>
        <v>1392359.34</v>
      </c>
      <c r="N38" s="98"/>
      <c r="O38" s="98"/>
      <c r="P38" s="98"/>
      <c r="Q38" s="90">
        <f t="shared" si="0"/>
        <v>60614.169999999925</v>
      </c>
      <c r="R38" s="91">
        <f t="shared" si="1"/>
        <v>257.11794549637233</v>
      </c>
    </row>
    <row r="39" spans="1:18" x14ac:dyDescent="0.7">
      <c r="A39" s="97">
        <v>5</v>
      </c>
      <c r="B39" s="98" t="s">
        <v>45</v>
      </c>
      <c r="C39" s="98" t="s">
        <v>168</v>
      </c>
      <c r="D39" s="98" t="s">
        <v>73</v>
      </c>
      <c r="E39" s="98" t="s">
        <v>211</v>
      </c>
      <c r="F39" s="98" t="s">
        <v>166</v>
      </c>
      <c r="G39" s="98" t="s">
        <v>216</v>
      </c>
      <c r="H39" s="99">
        <v>2509</v>
      </c>
      <c r="I39" s="97">
        <v>2</v>
      </c>
      <c r="J39" s="100">
        <f>บึงกาฬ!F39</f>
        <v>507654.04</v>
      </c>
      <c r="K39" s="101">
        <f>บึงกาฬ!AK39</f>
        <v>556868.40999999992</v>
      </c>
      <c r="L39" s="102">
        <f>บึงกาฬ!AL39</f>
        <v>386392.1</v>
      </c>
      <c r="M39" s="102">
        <f>บึงกาฬ!AM39</f>
        <v>322651.46000000002</v>
      </c>
      <c r="N39" s="98"/>
      <c r="O39" s="98"/>
      <c r="P39" s="98"/>
      <c r="Q39" s="90">
        <f t="shared" si="0"/>
        <v>63740.639999999956</v>
      </c>
      <c r="R39" s="91">
        <f t="shared" si="1"/>
        <v>154.00243124750895</v>
      </c>
    </row>
    <row r="40" spans="1:18" x14ac:dyDescent="0.7">
      <c r="A40" s="97">
        <v>6</v>
      </c>
      <c r="B40" s="98" t="s">
        <v>45</v>
      </c>
      <c r="C40" s="98" t="s">
        <v>168</v>
      </c>
      <c r="D40" s="98" t="s">
        <v>73</v>
      </c>
      <c r="E40" s="98" t="s">
        <v>211</v>
      </c>
      <c r="F40" s="98" t="s">
        <v>166</v>
      </c>
      <c r="G40" s="98" t="s">
        <v>217</v>
      </c>
      <c r="H40" s="99">
        <v>2165</v>
      </c>
      <c r="I40" s="97">
        <v>2</v>
      </c>
      <c r="J40" s="100">
        <f>บึงกาฬ!F40</f>
        <v>490651.96</v>
      </c>
      <c r="K40" s="101">
        <f>บึงกาฬ!AK40</f>
        <v>521116.26</v>
      </c>
      <c r="L40" s="102">
        <f>บึงกาฬ!AL40</f>
        <v>817497.8</v>
      </c>
      <c r="M40" s="102">
        <f>บึงกาฬ!AM40</f>
        <v>766651.95</v>
      </c>
      <c r="N40" s="98"/>
      <c r="O40" s="98"/>
      <c r="P40" s="98"/>
      <c r="Q40" s="90">
        <f t="shared" si="0"/>
        <v>50845.850000000093</v>
      </c>
      <c r="R40" s="91">
        <f t="shared" si="1"/>
        <v>377.59713625866056</v>
      </c>
    </row>
    <row r="41" spans="1:18" x14ac:dyDescent="0.7">
      <c r="A41" s="97">
        <v>7</v>
      </c>
      <c r="B41" s="98" t="s">
        <v>45</v>
      </c>
      <c r="C41" s="98" t="s">
        <v>168</v>
      </c>
      <c r="D41" s="98" t="s">
        <v>73</v>
      </c>
      <c r="E41" s="98" t="s">
        <v>211</v>
      </c>
      <c r="F41" s="98" t="s">
        <v>166</v>
      </c>
      <c r="G41" s="98" t="s">
        <v>218</v>
      </c>
      <c r="H41" s="99">
        <v>2535</v>
      </c>
      <c r="I41" s="97">
        <v>2</v>
      </c>
      <c r="J41" s="100">
        <f>บึงกาฬ!F41</f>
        <v>226317.91</v>
      </c>
      <c r="K41" s="101">
        <f>บึงกาฬ!AK41</f>
        <v>372300.29000000004</v>
      </c>
      <c r="L41" s="102">
        <f>บึงกาฬ!AL41</f>
        <v>585353.21</v>
      </c>
      <c r="M41" s="102">
        <f>บึงกาฬ!AM41</f>
        <v>723854.74</v>
      </c>
      <c r="N41" s="98"/>
      <c r="O41" s="98"/>
      <c r="P41" s="98"/>
      <c r="Q41" s="90">
        <f t="shared" si="0"/>
        <v>-138501.53000000003</v>
      </c>
      <c r="R41" s="91">
        <f t="shared" si="1"/>
        <v>230.9085641025641</v>
      </c>
    </row>
    <row r="42" spans="1:18" x14ac:dyDescent="0.7">
      <c r="A42" s="97">
        <v>8</v>
      </c>
      <c r="B42" s="98" t="s">
        <v>45</v>
      </c>
      <c r="C42" s="98" t="s">
        <v>168</v>
      </c>
      <c r="D42" s="98" t="s">
        <v>73</v>
      </c>
      <c r="E42" s="98" t="s">
        <v>211</v>
      </c>
      <c r="F42" s="98" t="s">
        <v>166</v>
      </c>
      <c r="G42" s="98" t="s">
        <v>219</v>
      </c>
      <c r="H42" s="99">
        <v>4564</v>
      </c>
      <c r="I42" s="97">
        <v>4</v>
      </c>
      <c r="J42" s="100">
        <f>บึงกาฬ!F42</f>
        <v>618656.47</v>
      </c>
      <c r="K42" s="101">
        <f>บึงกาฬ!AK42</f>
        <v>703903.84</v>
      </c>
      <c r="L42" s="102">
        <f>บึงกาฬ!AL42</f>
        <v>1150334.23</v>
      </c>
      <c r="M42" s="102">
        <f>บึงกาฬ!AM42</f>
        <v>948618.89</v>
      </c>
      <c r="N42" s="98"/>
      <c r="O42" s="98"/>
      <c r="P42" s="98"/>
      <c r="Q42" s="90">
        <f t="shared" si="0"/>
        <v>201715.33999999997</v>
      </c>
      <c r="R42" s="91">
        <f t="shared" si="1"/>
        <v>252.04518624014023</v>
      </c>
    </row>
    <row r="43" spans="1:18" x14ac:dyDescent="0.7">
      <c r="A43" s="97">
        <v>9</v>
      </c>
      <c r="B43" s="98" t="s">
        <v>45</v>
      </c>
      <c r="C43" s="98" t="s">
        <v>168</v>
      </c>
      <c r="D43" s="98" t="s">
        <v>73</v>
      </c>
      <c r="E43" s="98" t="s">
        <v>211</v>
      </c>
      <c r="F43" s="98" t="s">
        <v>166</v>
      </c>
      <c r="G43" s="98" t="s">
        <v>220</v>
      </c>
      <c r="H43" s="99">
        <v>2825</v>
      </c>
      <c r="I43" s="97">
        <v>2</v>
      </c>
      <c r="J43" s="100">
        <f>บึงกาฬ!F43</f>
        <v>515695.54</v>
      </c>
      <c r="K43" s="101">
        <f>บึงกาฬ!AK43</f>
        <v>749766.40999999992</v>
      </c>
      <c r="L43" s="102">
        <f>บึงกาฬ!AL43</f>
        <v>687304.06</v>
      </c>
      <c r="M43" s="102">
        <f>บึงกาฬ!AM43</f>
        <v>642024.91</v>
      </c>
      <c r="N43" s="98"/>
      <c r="O43" s="98"/>
      <c r="P43" s="98"/>
      <c r="Q43" s="90">
        <f t="shared" si="0"/>
        <v>45279.150000000023</v>
      </c>
      <c r="R43" s="91">
        <f t="shared" si="1"/>
        <v>243.29347256637169</v>
      </c>
    </row>
    <row r="44" spans="1:18" x14ac:dyDescent="0.7">
      <c r="A44" s="97">
        <v>10</v>
      </c>
      <c r="B44" s="98" t="s">
        <v>45</v>
      </c>
      <c r="C44" s="98" t="s">
        <v>168</v>
      </c>
      <c r="D44" s="98" t="s">
        <v>73</v>
      </c>
      <c r="E44" s="98" t="s">
        <v>211</v>
      </c>
      <c r="F44" s="98" t="s">
        <v>166</v>
      </c>
      <c r="G44" s="98" t="s">
        <v>221</v>
      </c>
      <c r="H44" s="99">
        <v>3497</v>
      </c>
      <c r="I44" s="97">
        <v>3</v>
      </c>
      <c r="J44" s="100">
        <f>บึงกาฬ!F44</f>
        <v>440191.37</v>
      </c>
      <c r="K44" s="101">
        <f>บึงกาฬ!AK44</f>
        <v>472269.04</v>
      </c>
      <c r="L44" s="102">
        <f>บึงกาฬ!AL44</f>
        <v>687480.82000000007</v>
      </c>
      <c r="M44" s="102">
        <f>บึงกาฬ!AM44</f>
        <v>807223.90999999992</v>
      </c>
      <c r="N44" s="98"/>
      <c r="O44" s="98"/>
      <c r="P44" s="98"/>
      <c r="Q44" s="90">
        <f t="shared" si="0"/>
        <v>-119743.08999999985</v>
      </c>
      <c r="R44" s="91">
        <f t="shared" si="1"/>
        <v>196.59159851301118</v>
      </c>
    </row>
    <row r="45" spans="1:18" x14ac:dyDescent="0.7">
      <c r="A45" s="97">
        <v>11</v>
      </c>
      <c r="B45" s="98" t="s">
        <v>45</v>
      </c>
      <c r="C45" s="98" t="s">
        <v>168</v>
      </c>
      <c r="D45" s="98" t="s">
        <v>73</v>
      </c>
      <c r="E45" s="98" t="s">
        <v>211</v>
      </c>
      <c r="F45" s="98" t="s">
        <v>166</v>
      </c>
      <c r="G45" s="98" t="s">
        <v>222</v>
      </c>
      <c r="H45" s="99">
        <v>4246</v>
      </c>
      <c r="I45" s="97">
        <v>3</v>
      </c>
      <c r="J45" s="100">
        <f>บึงกาฬ!F45</f>
        <v>346954.68</v>
      </c>
      <c r="K45" s="101">
        <f>บึงกาฬ!AK45</f>
        <v>176506.07</v>
      </c>
      <c r="L45" s="102">
        <f>บึงกาฬ!AL45</f>
        <v>1084979.1400000001</v>
      </c>
      <c r="M45" s="102">
        <f>บึงกาฬ!AM45</f>
        <v>1062754.99</v>
      </c>
      <c r="N45" s="98" t="s">
        <v>223</v>
      </c>
      <c r="O45" s="98"/>
      <c r="P45" s="98"/>
      <c r="Q45" s="90">
        <f t="shared" si="0"/>
        <v>22224.15000000014</v>
      </c>
      <c r="R45" s="91">
        <f t="shared" si="1"/>
        <v>255.52970796043337</v>
      </c>
    </row>
    <row r="46" spans="1:18" x14ac:dyDescent="0.7">
      <c r="A46" s="97">
        <v>12</v>
      </c>
      <c r="B46" s="98" t="s">
        <v>45</v>
      </c>
      <c r="C46" s="98" t="s">
        <v>168</v>
      </c>
      <c r="D46" s="98" t="s">
        <v>73</v>
      </c>
      <c r="E46" s="98" t="s">
        <v>211</v>
      </c>
      <c r="F46" s="98" t="s">
        <v>166</v>
      </c>
      <c r="G46" s="98" t="s">
        <v>224</v>
      </c>
      <c r="H46" s="99">
        <v>3019</v>
      </c>
      <c r="I46" s="97">
        <v>3</v>
      </c>
      <c r="J46" s="100">
        <f>บึงกาฬ!F46</f>
        <v>282140.15999999997</v>
      </c>
      <c r="K46" s="101">
        <f>บึงกาฬ!AK46</f>
        <v>286529.35999999993</v>
      </c>
      <c r="L46" s="102">
        <f>บึงกาฬ!AL46</f>
        <v>1033752.3200000001</v>
      </c>
      <c r="M46" s="102">
        <f>บึงกาฬ!AM46</f>
        <v>870288.41</v>
      </c>
      <c r="N46" s="98"/>
      <c r="O46" s="98"/>
      <c r="P46" s="98"/>
      <c r="Q46" s="90">
        <f t="shared" si="0"/>
        <v>163463.91000000003</v>
      </c>
      <c r="R46" s="91">
        <f t="shared" si="1"/>
        <v>342.41547532295465</v>
      </c>
    </row>
    <row r="47" spans="1:18" s="109" customFormat="1" x14ac:dyDescent="0.7">
      <c r="A47" s="103">
        <v>3</v>
      </c>
      <c r="B47" s="104" t="s">
        <v>45</v>
      </c>
      <c r="C47" s="104"/>
      <c r="D47" s="104"/>
      <c r="E47" s="104" t="s">
        <v>63</v>
      </c>
      <c r="F47" s="104"/>
      <c r="G47" s="104" t="s">
        <v>225</v>
      </c>
      <c r="H47" s="110">
        <f>SUM(H36:H46)</f>
        <v>41541</v>
      </c>
      <c r="I47" s="103"/>
      <c r="J47" s="106">
        <f>SUM(J35:J46)</f>
        <v>5223140.01</v>
      </c>
      <c r="K47" s="106">
        <f>SUM(K35:K46)</f>
        <v>5189705.95</v>
      </c>
      <c r="L47" s="106">
        <f>SUM(L35:L46)</f>
        <v>10100439.260000002</v>
      </c>
      <c r="M47" s="106">
        <f>SUM(M35:M46)</f>
        <v>9545692.1899999995</v>
      </c>
      <c r="N47" s="104">
        <v>11</v>
      </c>
      <c r="O47" s="104">
        <v>11</v>
      </c>
      <c r="P47" s="104">
        <f>N47-O47</f>
        <v>0</v>
      </c>
      <c r="Q47" s="107">
        <f t="shared" si="0"/>
        <v>554747.07000000216</v>
      </c>
      <c r="R47" s="108">
        <f>L47/H47</f>
        <v>243.14386413422886</v>
      </c>
    </row>
    <row r="48" spans="1:18" x14ac:dyDescent="0.7">
      <c r="A48" s="97">
        <v>1</v>
      </c>
      <c r="B48" s="98" t="s">
        <v>45</v>
      </c>
      <c r="C48" s="98" t="s">
        <v>170</v>
      </c>
      <c r="D48" s="98" t="s">
        <v>108</v>
      </c>
      <c r="E48" s="98" t="s">
        <v>226</v>
      </c>
      <c r="F48" s="98" t="s">
        <v>196</v>
      </c>
      <c r="G48" s="98" t="s">
        <v>227</v>
      </c>
      <c r="H48" s="99"/>
      <c r="I48" s="97"/>
      <c r="J48" s="100"/>
      <c r="K48" s="101"/>
      <c r="L48" s="102"/>
      <c r="M48" s="102"/>
      <c r="N48" s="98"/>
      <c r="O48" s="98"/>
      <c r="P48" s="98"/>
    </row>
    <row r="49" spans="1:18" x14ac:dyDescent="0.7">
      <c r="A49" s="97">
        <v>2</v>
      </c>
      <c r="B49" s="98" t="s">
        <v>45</v>
      </c>
      <c r="C49" s="98" t="s">
        <v>170</v>
      </c>
      <c r="D49" s="98" t="s">
        <v>108</v>
      </c>
      <c r="E49" s="98" t="s">
        <v>226</v>
      </c>
      <c r="F49" s="98" t="s">
        <v>166</v>
      </c>
      <c r="G49" s="98" t="s">
        <v>228</v>
      </c>
      <c r="H49" s="99">
        <v>2825</v>
      </c>
      <c r="I49" s="97">
        <v>2</v>
      </c>
      <c r="J49" s="100">
        <f>บึงกาฬ!F47</f>
        <v>187506.68</v>
      </c>
      <c r="K49" s="101">
        <f>บึงกาฬ!AK47</f>
        <v>247565.63</v>
      </c>
      <c r="L49" s="102">
        <f>บึงกาฬ!AL47</f>
        <v>364135.94999999995</v>
      </c>
      <c r="M49" s="102">
        <f>บึงกาฬ!AM47</f>
        <v>432478.09</v>
      </c>
      <c r="N49" s="98"/>
      <c r="O49" s="98"/>
      <c r="P49" s="98"/>
      <c r="Q49" s="90">
        <f t="shared" si="0"/>
        <v>-68342.140000000072</v>
      </c>
      <c r="R49" s="91">
        <f t="shared" si="1"/>
        <v>128.89768141592918</v>
      </c>
    </row>
    <row r="50" spans="1:18" x14ac:dyDescent="0.7">
      <c r="A50" s="97">
        <v>3</v>
      </c>
      <c r="B50" s="98" t="s">
        <v>45</v>
      </c>
      <c r="C50" s="98" t="s">
        <v>170</v>
      </c>
      <c r="D50" s="98" t="s">
        <v>108</v>
      </c>
      <c r="E50" s="98" t="s">
        <v>226</v>
      </c>
      <c r="F50" s="98" t="s">
        <v>166</v>
      </c>
      <c r="G50" s="98" t="s">
        <v>229</v>
      </c>
      <c r="H50" s="99">
        <v>3818</v>
      </c>
      <c r="I50" s="97">
        <v>3</v>
      </c>
      <c r="J50" s="100">
        <f>บึงกาฬ!F48</f>
        <v>556467.84</v>
      </c>
      <c r="K50" s="101">
        <f>บึงกาฬ!AK48</f>
        <v>503408.14999999991</v>
      </c>
      <c r="L50" s="102">
        <f>บึงกาฬ!AL48</f>
        <v>469974.15</v>
      </c>
      <c r="M50" s="102">
        <f>บึงกาฬ!AM48</f>
        <v>629701.42999999993</v>
      </c>
      <c r="N50" s="98"/>
      <c r="O50" s="98"/>
      <c r="P50" s="98"/>
      <c r="Q50" s="90">
        <f t="shared" si="0"/>
        <v>-159727.27999999991</v>
      </c>
      <c r="R50" s="91">
        <f t="shared" si="1"/>
        <v>123.09432949188057</v>
      </c>
    </row>
    <row r="51" spans="1:18" x14ac:dyDescent="0.7">
      <c r="A51" s="97">
        <v>4</v>
      </c>
      <c r="B51" s="98" t="s">
        <v>45</v>
      </c>
      <c r="C51" s="98" t="s">
        <v>170</v>
      </c>
      <c r="D51" s="98" t="s">
        <v>108</v>
      </c>
      <c r="E51" s="98" t="s">
        <v>226</v>
      </c>
      <c r="F51" s="98" t="s">
        <v>166</v>
      </c>
      <c r="G51" s="98" t="s">
        <v>230</v>
      </c>
      <c r="H51" s="99">
        <v>2042</v>
      </c>
      <c r="I51" s="97">
        <v>2</v>
      </c>
      <c r="J51" s="100">
        <f>บึงกาฬ!F49</f>
        <v>1084090.9099999999</v>
      </c>
      <c r="K51" s="101">
        <f>บึงกาฬ!AK49</f>
        <v>1092357.0499999998</v>
      </c>
      <c r="L51" s="102">
        <f>บึงกาฬ!AL49</f>
        <v>326525.69</v>
      </c>
      <c r="M51" s="102">
        <f>บึงกาฬ!AM49</f>
        <v>526880.47</v>
      </c>
      <c r="N51" s="98"/>
      <c r="O51" s="98"/>
      <c r="P51" s="98"/>
      <c r="Q51" s="90">
        <f t="shared" si="0"/>
        <v>-200354.77999999997</v>
      </c>
      <c r="R51" s="91">
        <f t="shared" si="1"/>
        <v>159.90484329089128</v>
      </c>
    </row>
    <row r="52" spans="1:18" s="109" customFormat="1" x14ac:dyDescent="0.7">
      <c r="A52" s="103">
        <v>4</v>
      </c>
      <c r="B52" s="104" t="s">
        <v>45</v>
      </c>
      <c r="C52" s="104"/>
      <c r="D52" s="104"/>
      <c r="E52" s="104" t="s">
        <v>63</v>
      </c>
      <c r="F52" s="104"/>
      <c r="G52" s="104" t="s">
        <v>231</v>
      </c>
      <c r="H52" s="110">
        <f>SUM(H49:H51)</f>
        <v>8685</v>
      </c>
      <c r="I52" s="103"/>
      <c r="J52" s="106">
        <f>SUM(J48:J51)</f>
        <v>1828065.43</v>
      </c>
      <c r="K52" s="106">
        <f>SUM(K48:K51)</f>
        <v>1843330.8299999996</v>
      </c>
      <c r="L52" s="106">
        <f>SUM(L48:L51)</f>
        <v>1160635.79</v>
      </c>
      <c r="M52" s="106">
        <f>SUM(M48:M51)</f>
        <v>1589059.99</v>
      </c>
      <c r="N52" s="104">
        <v>3</v>
      </c>
      <c r="O52" s="104">
        <v>3</v>
      </c>
      <c r="P52" s="104">
        <f>N52-O52</f>
        <v>0</v>
      </c>
      <c r="Q52" s="107">
        <f t="shared" si="0"/>
        <v>-428424.19999999995</v>
      </c>
      <c r="R52" s="108">
        <f>L52/H52</f>
        <v>133.63682095567071</v>
      </c>
    </row>
    <row r="53" spans="1:18" x14ac:dyDescent="0.7">
      <c r="A53" s="97">
        <v>1</v>
      </c>
      <c r="B53" s="98" t="s">
        <v>45</v>
      </c>
      <c r="C53" s="98" t="s">
        <v>172</v>
      </c>
      <c r="D53" s="98" t="s">
        <v>94</v>
      </c>
      <c r="E53" s="98" t="s">
        <v>232</v>
      </c>
      <c r="F53" s="98" t="s">
        <v>196</v>
      </c>
      <c r="G53" s="98" t="s">
        <v>233</v>
      </c>
      <c r="H53" s="99"/>
      <c r="I53" s="97"/>
      <c r="J53" s="100"/>
      <c r="K53" s="101"/>
      <c r="L53" s="102"/>
      <c r="M53" s="102"/>
      <c r="N53" s="98"/>
      <c r="O53" s="98"/>
      <c r="P53" s="98"/>
    </row>
    <row r="54" spans="1:18" x14ac:dyDescent="0.7">
      <c r="A54" s="97">
        <v>2</v>
      </c>
      <c r="B54" s="98" t="s">
        <v>45</v>
      </c>
      <c r="C54" s="98" t="s">
        <v>172</v>
      </c>
      <c r="D54" s="98" t="s">
        <v>94</v>
      </c>
      <c r="E54" s="98" t="s">
        <v>232</v>
      </c>
      <c r="F54" s="98" t="s">
        <v>166</v>
      </c>
      <c r="G54" s="98" t="s">
        <v>234</v>
      </c>
      <c r="H54" s="99">
        <v>2916</v>
      </c>
      <c r="I54" s="97">
        <v>2</v>
      </c>
      <c r="J54" s="100">
        <f>บึงกาฬ!F50</f>
        <v>735988.77</v>
      </c>
      <c r="K54" s="101">
        <f>บึงกาฬ!AK50</f>
        <v>302134.33000000007</v>
      </c>
      <c r="L54" s="102">
        <f>บึงกาฬ!AL50</f>
        <v>676458.17</v>
      </c>
      <c r="M54" s="102">
        <f>บึงกาฬ!AM50</f>
        <v>833930.25</v>
      </c>
      <c r="N54" s="98"/>
      <c r="O54" s="98"/>
      <c r="P54" s="98"/>
      <c r="Q54" s="90">
        <f t="shared" si="0"/>
        <v>-157472.07999999996</v>
      </c>
      <c r="R54" s="91">
        <f t="shared" si="1"/>
        <v>231.98153978052127</v>
      </c>
    </row>
    <row r="55" spans="1:18" x14ac:dyDescent="0.7">
      <c r="A55" s="97">
        <v>3</v>
      </c>
      <c r="B55" s="98" t="s">
        <v>45</v>
      </c>
      <c r="C55" s="98" t="s">
        <v>172</v>
      </c>
      <c r="D55" s="98" t="s">
        <v>94</v>
      </c>
      <c r="E55" s="98" t="s">
        <v>232</v>
      </c>
      <c r="F55" s="98" t="s">
        <v>166</v>
      </c>
      <c r="G55" s="98" t="s">
        <v>235</v>
      </c>
      <c r="H55" s="99">
        <v>9798</v>
      </c>
      <c r="I55" s="97">
        <v>5</v>
      </c>
      <c r="J55" s="100">
        <f>บึงกาฬ!F51</f>
        <v>904761.44</v>
      </c>
      <c r="K55" s="101">
        <f>บึงกาฬ!AK51</f>
        <v>-475565.26000000013</v>
      </c>
      <c r="L55" s="102">
        <f>บึงกาฬ!AL51</f>
        <v>1323065.1000000001</v>
      </c>
      <c r="M55" s="102">
        <f>บึงกาฬ!AM51</f>
        <v>1418748.5</v>
      </c>
      <c r="N55" s="98"/>
      <c r="O55" s="98"/>
      <c r="P55" s="98"/>
      <c r="Q55" s="90">
        <f t="shared" si="0"/>
        <v>-95683.399999999907</v>
      </c>
      <c r="R55" s="91">
        <f t="shared" si="1"/>
        <v>135.03420085731784</v>
      </c>
    </row>
    <row r="56" spans="1:18" x14ac:dyDescent="0.7">
      <c r="A56" s="97">
        <v>4</v>
      </c>
      <c r="B56" s="98" t="s">
        <v>45</v>
      </c>
      <c r="C56" s="98" t="s">
        <v>172</v>
      </c>
      <c r="D56" s="98" t="s">
        <v>94</v>
      </c>
      <c r="E56" s="98" t="s">
        <v>232</v>
      </c>
      <c r="F56" s="98" t="s">
        <v>166</v>
      </c>
      <c r="G56" s="98" t="s">
        <v>236</v>
      </c>
      <c r="H56" s="99">
        <v>4843</v>
      </c>
      <c r="I56" s="97">
        <v>4</v>
      </c>
      <c r="J56" s="100">
        <f>บึงกาฬ!F52</f>
        <v>18955.740000000002</v>
      </c>
      <c r="K56" s="101">
        <f>บึงกาฬ!AK52</f>
        <v>33950.570000000007</v>
      </c>
      <c r="L56" s="102">
        <f>บึงกาฬ!AL52</f>
        <v>863080.22</v>
      </c>
      <c r="M56" s="102">
        <f>บึงกาฬ!AM52</f>
        <v>1222841.3199999998</v>
      </c>
      <c r="N56" s="98"/>
      <c r="O56" s="98"/>
      <c r="P56" s="98"/>
      <c r="Q56" s="90">
        <f t="shared" si="0"/>
        <v>-359761.09999999986</v>
      </c>
      <c r="R56" s="91">
        <f t="shared" si="1"/>
        <v>178.21189758414206</v>
      </c>
    </row>
    <row r="57" spans="1:18" x14ac:dyDescent="0.7">
      <c r="A57" s="97">
        <v>5</v>
      </c>
      <c r="B57" s="98" t="s">
        <v>45</v>
      </c>
      <c r="C57" s="98" t="s">
        <v>172</v>
      </c>
      <c r="D57" s="98" t="s">
        <v>94</v>
      </c>
      <c r="E57" s="98" t="s">
        <v>232</v>
      </c>
      <c r="F57" s="98" t="s">
        <v>166</v>
      </c>
      <c r="G57" s="98" t="s">
        <v>237</v>
      </c>
      <c r="H57" s="99">
        <v>5611</v>
      </c>
      <c r="I57" s="97">
        <v>4</v>
      </c>
      <c r="J57" s="100">
        <f>บึงกาฬ!F53</f>
        <v>899996.23</v>
      </c>
      <c r="K57" s="101">
        <f>บึงกาฬ!AK53</f>
        <v>922145.09</v>
      </c>
      <c r="L57" s="102">
        <f>บึงกาฬ!AL53</f>
        <v>865618.63</v>
      </c>
      <c r="M57" s="102">
        <f>บึงกาฬ!AM53</f>
        <v>1182027.45</v>
      </c>
      <c r="N57" s="98"/>
      <c r="O57" s="98"/>
      <c r="P57" s="98"/>
      <c r="Q57" s="90">
        <f t="shared" si="0"/>
        <v>-316408.81999999995</v>
      </c>
      <c r="R57" s="91">
        <f t="shared" si="1"/>
        <v>154.27172161824987</v>
      </c>
    </row>
    <row r="58" spans="1:18" s="109" customFormat="1" x14ac:dyDescent="0.7">
      <c r="A58" s="103">
        <v>5</v>
      </c>
      <c r="B58" s="104" t="s">
        <v>45</v>
      </c>
      <c r="C58" s="104"/>
      <c r="D58" s="104"/>
      <c r="E58" s="104" t="s">
        <v>63</v>
      </c>
      <c r="F58" s="104"/>
      <c r="G58" s="104" t="s">
        <v>238</v>
      </c>
      <c r="H58" s="110">
        <f>SUM(H54:H57)</f>
        <v>23168</v>
      </c>
      <c r="I58" s="103"/>
      <c r="J58" s="106">
        <f>SUM(J53:J57)</f>
        <v>2559702.1799999997</v>
      </c>
      <c r="K58" s="106">
        <f>SUM(K53:K57)</f>
        <v>782664.73</v>
      </c>
      <c r="L58" s="106">
        <f>SUM(L53:L57)</f>
        <v>3728222.12</v>
      </c>
      <c r="M58" s="106">
        <f>SUM(M53:M57)</f>
        <v>4657547.5199999996</v>
      </c>
      <c r="N58" s="104">
        <v>4</v>
      </c>
      <c r="O58" s="104">
        <v>4</v>
      </c>
      <c r="P58" s="104">
        <f>N58-O58</f>
        <v>0</v>
      </c>
      <c r="Q58" s="107">
        <f t="shared" si="0"/>
        <v>-929325.39999999944</v>
      </c>
      <c r="R58" s="108">
        <f>L58/H58</f>
        <v>160.92118957182322</v>
      </c>
    </row>
    <row r="59" spans="1:18" x14ac:dyDescent="0.7">
      <c r="A59" s="97">
        <v>1</v>
      </c>
      <c r="B59" s="98" t="s">
        <v>45</v>
      </c>
      <c r="C59" s="98" t="s">
        <v>174</v>
      </c>
      <c r="D59" s="98" t="s">
        <v>87</v>
      </c>
      <c r="E59" s="98" t="s">
        <v>239</v>
      </c>
      <c r="F59" s="98" t="s">
        <v>196</v>
      </c>
      <c r="G59" s="98" t="s">
        <v>240</v>
      </c>
      <c r="H59" s="99"/>
      <c r="I59" s="97"/>
      <c r="J59" s="100"/>
      <c r="K59" s="101"/>
      <c r="L59" s="102"/>
      <c r="M59" s="102"/>
      <c r="N59" s="98"/>
      <c r="O59" s="98"/>
      <c r="P59" s="98"/>
    </row>
    <row r="60" spans="1:18" s="117" customFormat="1" x14ac:dyDescent="0.7">
      <c r="A60" s="111">
        <v>2</v>
      </c>
      <c r="B60" s="112" t="s">
        <v>45</v>
      </c>
      <c r="C60" s="112" t="s">
        <v>174</v>
      </c>
      <c r="D60" s="112" t="s">
        <v>87</v>
      </c>
      <c r="E60" s="112" t="s">
        <v>239</v>
      </c>
      <c r="F60" s="112" t="s">
        <v>166</v>
      </c>
      <c r="G60" s="112" t="s">
        <v>241</v>
      </c>
      <c r="H60" s="113">
        <v>2845</v>
      </c>
      <c r="I60" s="111">
        <v>2</v>
      </c>
      <c r="J60" s="102">
        <f>บึงกาฬ!F54</f>
        <v>1185551.3</v>
      </c>
      <c r="K60" s="114">
        <f>บึงกาฬ!AK54</f>
        <v>1080091.56</v>
      </c>
      <c r="L60" s="102">
        <f>บึงกาฬ!AL54</f>
        <v>771778.5</v>
      </c>
      <c r="M60" s="102">
        <f>บึงกาฬ!AM54</f>
        <v>839358.01</v>
      </c>
      <c r="N60" s="112"/>
      <c r="O60" s="112"/>
      <c r="P60" s="112"/>
      <c r="Q60" s="115">
        <f t="shared" si="0"/>
        <v>-67579.510000000009</v>
      </c>
      <c r="R60" s="116">
        <f t="shared" si="1"/>
        <v>271.27539543057998</v>
      </c>
    </row>
    <row r="61" spans="1:18" x14ac:dyDescent="0.7">
      <c r="A61" s="97">
        <v>3</v>
      </c>
      <c r="B61" s="98" t="s">
        <v>45</v>
      </c>
      <c r="C61" s="98" t="s">
        <v>174</v>
      </c>
      <c r="D61" s="98" t="s">
        <v>87</v>
      </c>
      <c r="E61" s="98" t="s">
        <v>239</v>
      </c>
      <c r="F61" s="98" t="s">
        <v>166</v>
      </c>
      <c r="G61" s="98" t="s">
        <v>242</v>
      </c>
      <c r="H61" s="99">
        <v>4775</v>
      </c>
      <c r="I61" s="97">
        <v>4</v>
      </c>
      <c r="J61" s="102">
        <f>บึงกาฬ!F55</f>
        <v>1403699.62</v>
      </c>
      <c r="K61" s="114">
        <f>บึงกาฬ!AK55</f>
        <v>-82783.749999999767</v>
      </c>
      <c r="L61" s="102">
        <f>บึงกาฬ!AL55</f>
        <v>465686.31</v>
      </c>
      <c r="M61" s="102">
        <f>บึงกาฬ!AM55</f>
        <v>730589.92</v>
      </c>
      <c r="N61" s="98"/>
      <c r="O61" s="98"/>
      <c r="P61" s="98"/>
      <c r="Q61" s="90">
        <f t="shared" si="0"/>
        <v>-264903.61000000004</v>
      </c>
      <c r="R61" s="91">
        <f t="shared" si="1"/>
        <v>97.525928795811524</v>
      </c>
    </row>
    <row r="62" spans="1:18" x14ac:dyDescent="0.7">
      <c r="A62" s="97">
        <v>4</v>
      </c>
      <c r="B62" s="98" t="s">
        <v>45</v>
      </c>
      <c r="C62" s="98" t="s">
        <v>174</v>
      </c>
      <c r="D62" s="98" t="s">
        <v>87</v>
      </c>
      <c r="E62" s="98" t="s">
        <v>239</v>
      </c>
      <c r="F62" s="98" t="s">
        <v>166</v>
      </c>
      <c r="G62" s="98" t="s">
        <v>243</v>
      </c>
      <c r="H62" s="99">
        <v>2422</v>
      </c>
      <c r="I62" s="97">
        <v>2</v>
      </c>
      <c r="J62" s="102">
        <f>บึงกาฬ!F56</f>
        <v>330518.83</v>
      </c>
      <c r="K62" s="231">
        <f>บึงกาฬ!AK56</f>
        <v>1150078.8600000001</v>
      </c>
      <c r="L62" s="102">
        <f>บึงกาฬ!AL56</f>
        <v>1222149.53</v>
      </c>
      <c r="M62" s="102">
        <f>บึงกาฬ!AM56</f>
        <v>1136945.53</v>
      </c>
      <c r="N62" s="98"/>
      <c r="O62" s="98"/>
      <c r="P62" s="98"/>
      <c r="Q62" s="90">
        <f t="shared" si="0"/>
        <v>85204</v>
      </c>
      <c r="R62" s="91">
        <f t="shared" si="1"/>
        <v>504.60343930635838</v>
      </c>
    </row>
    <row r="63" spans="1:18" x14ac:dyDescent="0.7">
      <c r="A63" s="97">
        <v>5</v>
      </c>
      <c r="B63" s="98" t="s">
        <v>45</v>
      </c>
      <c r="C63" s="98" t="s">
        <v>174</v>
      </c>
      <c r="D63" s="98" t="s">
        <v>87</v>
      </c>
      <c r="E63" s="98" t="s">
        <v>239</v>
      </c>
      <c r="F63" s="98" t="s">
        <v>166</v>
      </c>
      <c r="G63" s="98" t="s">
        <v>244</v>
      </c>
      <c r="H63" s="99">
        <v>4314</v>
      </c>
      <c r="I63" s="97">
        <v>3</v>
      </c>
      <c r="J63" s="102">
        <f>บึงกาฬ!F57</f>
        <v>519565.43</v>
      </c>
      <c r="K63" s="102">
        <f>บึงกาฬ!AK57</f>
        <v>624992.42000000004</v>
      </c>
      <c r="L63" s="102">
        <f>บึงกาฬ!AL57</f>
        <v>513094.58</v>
      </c>
      <c r="M63" s="102">
        <f>บึงกาฬ!AM57</f>
        <v>710597.66999999993</v>
      </c>
      <c r="N63" s="98"/>
      <c r="O63" s="98"/>
      <c r="P63" s="98"/>
      <c r="Q63" s="90">
        <f t="shared" si="0"/>
        <v>-197503.08999999991</v>
      </c>
      <c r="R63" s="91">
        <f t="shared" si="1"/>
        <v>118.93708391284191</v>
      </c>
    </row>
    <row r="64" spans="1:18" x14ac:dyDescent="0.7">
      <c r="A64" s="97">
        <v>6</v>
      </c>
      <c r="B64" s="98" t="s">
        <v>45</v>
      </c>
      <c r="C64" s="98" t="s">
        <v>174</v>
      </c>
      <c r="D64" s="98" t="s">
        <v>87</v>
      </c>
      <c r="E64" s="98" t="s">
        <v>239</v>
      </c>
      <c r="F64" s="98" t="s">
        <v>166</v>
      </c>
      <c r="G64" s="98" t="s">
        <v>245</v>
      </c>
      <c r="H64" s="99">
        <v>3240</v>
      </c>
      <c r="I64" s="97">
        <v>3</v>
      </c>
      <c r="J64" s="102">
        <f>บึงกาฬ!F58</f>
        <v>590690.21</v>
      </c>
      <c r="K64" s="102">
        <f>บึงกาฬ!AK58</f>
        <v>443259.50999999989</v>
      </c>
      <c r="L64" s="102">
        <f>บึงกาฬ!AL58</f>
        <v>1038608.26</v>
      </c>
      <c r="M64" s="102">
        <f>บึงกาฬ!AM58</f>
        <v>1000689.42</v>
      </c>
      <c r="N64" s="98"/>
      <c r="O64" s="98"/>
      <c r="P64" s="98"/>
      <c r="Q64" s="90">
        <f t="shared" si="0"/>
        <v>37918.839999999967</v>
      </c>
      <c r="R64" s="91">
        <f t="shared" si="1"/>
        <v>320.55810493827158</v>
      </c>
    </row>
    <row r="65" spans="1:18" s="117" customFormat="1" x14ac:dyDescent="0.7">
      <c r="A65" s="111">
        <v>7</v>
      </c>
      <c r="B65" s="112" t="s">
        <v>45</v>
      </c>
      <c r="C65" s="112" t="s">
        <v>174</v>
      </c>
      <c r="D65" s="112" t="s">
        <v>87</v>
      </c>
      <c r="E65" s="112" t="s">
        <v>239</v>
      </c>
      <c r="F65" s="112" t="s">
        <v>166</v>
      </c>
      <c r="G65" s="112" t="s">
        <v>246</v>
      </c>
      <c r="H65" s="113">
        <v>1140</v>
      </c>
      <c r="I65" s="111">
        <v>1</v>
      </c>
      <c r="J65" s="102">
        <f>บึงกาฬ!F59</f>
        <v>541198.16</v>
      </c>
      <c r="K65" s="102">
        <f>บึงกาฬ!AK59</f>
        <v>386189.13</v>
      </c>
      <c r="L65" s="102">
        <f>บึงกาฬ!AL59</f>
        <v>520866.61</v>
      </c>
      <c r="M65" s="102">
        <f>บึงกาฬ!AM59</f>
        <v>509157.57000000007</v>
      </c>
      <c r="N65" s="112"/>
      <c r="O65" s="112"/>
      <c r="P65" s="112"/>
      <c r="Q65" s="115">
        <f t="shared" si="0"/>
        <v>11709.039999999921</v>
      </c>
      <c r="R65" s="116">
        <f t="shared" si="1"/>
        <v>456.90053508771928</v>
      </c>
    </row>
    <row r="66" spans="1:18" s="109" customFormat="1" x14ac:dyDescent="0.7">
      <c r="A66" s="103">
        <v>6</v>
      </c>
      <c r="B66" s="104" t="s">
        <v>45</v>
      </c>
      <c r="C66" s="104"/>
      <c r="D66" s="104"/>
      <c r="E66" s="104" t="s">
        <v>63</v>
      </c>
      <c r="F66" s="104"/>
      <c r="G66" s="104" t="s">
        <v>247</v>
      </c>
      <c r="H66" s="110">
        <f>SUM(H59:H65)</f>
        <v>18736</v>
      </c>
      <c r="I66" s="103"/>
      <c r="J66" s="106">
        <f>SUM(J59:J65)</f>
        <v>4571223.55</v>
      </c>
      <c r="K66" s="106">
        <f>SUM(K59:K65)</f>
        <v>3601827.73</v>
      </c>
      <c r="L66" s="106">
        <f>SUM(L59:L65)</f>
        <v>4532183.79</v>
      </c>
      <c r="M66" s="106">
        <f>SUM(M59:M65)</f>
        <v>4927338.12</v>
      </c>
      <c r="N66" s="104">
        <v>6</v>
      </c>
      <c r="O66" s="104">
        <v>6</v>
      </c>
      <c r="P66" s="104">
        <f>N66-O66</f>
        <v>0</v>
      </c>
      <c r="Q66" s="107">
        <f t="shared" si="0"/>
        <v>-395154.33000000007</v>
      </c>
      <c r="R66" s="108">
        <f>L66/H66</f>
        <v>241.89708529035013</v>
      </c>
    </row>
    <row r="67" spans="1:18" x14ac:dyDescent="0.7">
      <c r="A67" s="97">
        <v>1</v>
      </c>
      <c r="B67" s="98" t="s">
        <v>45</v>
      </c>
      <c r="C67" s="98" t="s">
        <v>176</v>
      </c>
      <c r="D67" s="98" t="s">
        <v>66</v>
      </c>
      <c r="E67" s="98" t="s">
        <v>248</v>
      </c>
      <c r="F67" s="98" t="s">
        <v>196</v>
      </c>
      <c r="G67" s="98" t="s">
        <v>249</v>
      </c>
      <c r="H67" s="99"/>
      <c r="I67" s="97"/>
      <c r="J67" s="100"/>
      <c r="K67" s="101"/>
      <c r="L67" s="102"/>
      <c r="M67" s="102"/>
      <c r="N67" s="98"/>
      <c r="O67" s="98"/>
      <c r="P67" s="98"/>
    </row>
    <row r="68" spans="1:18" x14ac:dyDescent="0.7">
      <c r="A68" s="97">
        <v>2</v>
      </c>
      <c r="B68" s="98" t="s">
        <v>45</v>
      </c>
      <c r="C68" s="98" t="s">
        <v>176</v>
      </c>
      <c r="D68" s="98" t="s">
        <v>66</v>
      </c>
      <c r="E68" s="98" t="s">
        <v>248</v>
      </c>
      <c r="F68" s="98" t="s">
        <v>166</v>
      </c>
      <c r="G68" s="98" t="s">
        <v>1403</v>
      </c>
      <c r="H68" s="99">
        <v>3670</v>
      </c>
      <c r="I68" s="97">
        <v>3</v>
      </c>
      <c r="J68" s="100">
        <f>บึงกาฬ!F60</f>
        <v>799019.75</v>
      </c>
      <c r="K68" s="101">
        <f>บึงกาฬ!AK60</f>
        <v>403025.16</v>
      </c>
      <c r="L68" s="102">
        <f>บึงกาฬ!AL60</f>
        <v>902944.89</v>
      </c>
      <c r="M68" s="102">
        <f>บึงกาฬ!AM60</f>
        <v>926266.29999999993</v>
      </c>
      <c r="N68" s="98"/>
      <c r="O68" s="98"/>
      <c r="P68" s="98"/>
      <c r="Q68" s="90">
        <f t="shared" si="0"/>
        <v>-23321.409999999916</v>
      </c>
      <c r="R68" s="91">
        <f t="shared" si="1"/>
        <v>246.03402997275205</v>
      </c>
    </row>
    <row r="69" spans="1:18" x14ac:dyDescent="0.7">
      <c r="A69" s="97">
        <v>3</v>
      </c>
      <c r="B69" s="98" t="s">
        <v>45</v>
      </c>
      <c r="C69" s="98" t="s">
        <v>176</v>
      </c>
      <c r="D69" s="98" t="s">
        <v>66</v>
      </c>
      <c r="E69" s="98" t="s">
        <v>248</v>
      </c>
      <c r="F69" s="98" t="s">
        <v>166</v>
      </c>
      <c r="G69" s="98" t="s">
        <v>251</v>
      </c>
      <c r="H69" s="99">
        <v>3487</v>
      </c>
      <c r="I69" s="97">
        <v>3</v>
      </c>
      <c r="J69" s="100">
        <f>บึงกาฬ!F61</f>
        <v>429355.61</v>
      </c>
      <c r="K69" s="101">
        <f>บึงกาฬ!AK61</f>
        <v>488741.87</v>
      </c>
      <c r="L69" s="102">
        <f>บึงกาฬ!AL61</f>
        <v>1506357.0699999998</v>
      </c>
      <c r="M69" s="102">
        <f>บึงกาฬ!AM61</f>
        <v>1399590.19</v>
      </c>
      <c r="N69" s="98"/>
      <c r="O69" s="98"/>
      <c r="P69" s="98"/>
      <c r="Q69" s="90">
        <f t="shared" si="0"/>
        <v>106766.87999999989</v>
      </c>
      <c r="R69" s="91">
        <f t="shared" si="1"/>
        <v>431.99227702896468</v>
      </c>
    </row>
    <row r="70" spans="1:18" x14ac:dyDescent="0.7">
      <c r="A70" s="97">
        <v>4</v>
      </c>
      <c r="B70" s="98" t="s">
        <v>45</v>
      </c>
      <c r="C70" s="98" t="s">
        <v>176</v>
      </c>
      <c r="D70" s="98" t="s">
        <v>66</v>
      </c>
      <c r="E70" s="98" t="s">
        <v>248</v>
      </c>
      <c r="F70" s="98" t="s">
        <v>166</v>
      </c>
      <c r="G70" s="98" t="s">
        <v>252</v>
      </c>
      <c r="H70" s="99">
        <v>6286</v>
      </c>
      <c r="I70" s="97">
        <v>5</v>
      </c>
      <c r="J70" s="100">
        <f>บึงกาฬ!F62</f>
        <v>331670.95</v>
      </c>
      <c r="K70" s="101">
        <f>บึงกาฬ!AK62</f>
        <v>229910.39</v>
      </c>
      <c r="L70" s="102">
        <f>บึงกาฬ!AL62</f>
        <v>584587.72000000009</v>
      </c>
      <c r="M70" s="102">
        <f>บึงกาฬ!AM62</f>
        <v>394963.17000000004</v>
      </c>
      <c r="N70" s="98"/>
      <c r="O70" s="98"/>
      <c r="P70" s="98"/>
      <c r="Q70" s="90">
        <f t="shared" si="0"/>
        <v>189624.55000000005</v>
      </c>
      <c r="R70" s="91">
        <f t="shared" si="1"/>
        <v>92.998364619790024</v>
      </c>
    </row>
    <row r="71" spans="1:18" x14ac:dyDescent="0.7">
      <c r="A71" s="97">
        <v>5</v>
      </c>
      <c r="B71" s="98" t="s">
        <v>45</v>
      </c>
      <c r="C71" s="98" t="s">
        <v>176</v>
      </c>
      <c r="D71" s="98" t="s">
        <v>66</v>
      </c>
      <c r="E71" s="98" t="s">
        <v>248</v>
      </c>
      <c r="F71" s="98" t="s">
        <v>166</v>
      </c>
      <c r="G71" s="98" t="s">
        <v>253</v>
      </c>
      <c r="H71" s="99">
        <v>3436</v>
      </c>
      <c r="I71" s="97">
        <v>3</v>
      </c>
      <c r="J71" s="100">
        <f>บึงกาฬ!F63</f>
        <v>1620872.94</v>
      </c>
      <c r="K71" s="101">
        <f>บึงกาฬ!AK63</f>
        <v>132237.56000000006</v>
      </c>
      <c r="L71" s="102">
        <f>บึงกาฬ!AL63</f>
        <v>1281069.1599999999</v>
      </c>
      <c r="M71" s="102">
        <f>บึงกาฬ!AM63</f>
        <v>1190633.1499999999</v>
      </c>
      <c r="N71" s="98"/>
      <c r="O71" s="98"/>
      <c r="P71" s="98"/>
      <c r="Q71" s="90">
        <f t="shared" ref="Q71:Q134" si="2">L71-M71</f>
        <v>90436.010000000009</v>
      </c>
      <c r="R71" s="91">
        <f t="shared" ref="R71:R134" si="3">L71/H71</f>
        <v>372.83735739231662</v>
      </c>
    </row>
    <row r="72" spans="1:18" x14ac:dyDescent="0.7">
      <c r="A72" s="97">
        <v>6</v>
      </c>
      <c r="B72" s="98" t="s">
        <v>45</v>
      </c>
      <c r="C72" s="98" t="s">
        <v>176</v>
      </c>
      <c r="D72" s="98" t="s">
        <v>66</v>
      </c>
      <c r="E72" s="98" t="s">
        <v>248</v>
      </c>
      <c r="F72" s="98" t="s">
        <v>166</v>
      </c>
      <c r="G72" s="98" t="s">
        <v>254</v>
      </c>
      <c r="H72" s="99">
        <v>3629</v>
      </c>
      <c r="I72" s="97">
        <v>3</v>
      </c>
      <c r="J72" s="100">
        <f>บึงกาฬ!F64</f>
        <v>322181.78999999998</v>
      </c>
      <c r="K72" s="101">
        <f>บึงกาฬ!AK64</f>
        <v>49172.52999999997</v>
      </c>
      <c r="L72" s="102">
        <f>บึงกาฬ!AL64</f>
        <v>1286786.1099999999</v>
      </c>
      <c r="M72" s="102">
        <f>บึงกาฬ!AM64</f>
        <v>1398554.39</v>
      </c>
      <c r="N72" s="98"/>
      <c r="O72" s="98"/>
      <c r="P72" s="98"/>
      <c r="Q72" s="90">
        <f t="shared" si="2"/>
        <v>-111768.28000000003</v>
      </c>
      <c r="R72" s="91">
        <f t="shared" si="3"/>
        <v>354.58421328189581</v>
      </c>
    </row>
    <row r="73" spans="1:18" x14ac:dyDescent="0.7">
      <c r="A73" s="97">
        <v>7</v>
      </c>
      <c r="B73" s="98" t="s">
        <v>45</v>
      </c>
      <c r="C73" s="98" t="s">
        <v>176</v>
      </c>
      <c r="D73" s="98" t="s">
        <v>66</v>
      </c>
      <c r="E73" s="98" t="s">
        <v>248</v>
      </c>
      <c r="F73" s="98" t="s">
        <v>166</v>
      </c>
      <c r="G73" s="98" t="s">
        <v>255</v>
      </c>
      <c r="H73" s="99">
        <v>4573</v>
      </c>
      <c r="I73" s="97">
        <v>4</v>
      </c>
      <c r="J73" s="100">
        <f>บึงกาฬ!F65</f>
        <v>655668.53</v>
      </c>
      <c r="K73" s="101">
        <f>บึงกาฬ!AK65</f>
        <v>554088.37</v>
      </c>
      <c r="L73" s="102">
        <f>บึงกาฬ!AL65</f>
        <v>985034.26</v>
      </c>
      <c r="M73" s="102">
        <f>บึงกาฬ!AM65</f>
        <v>938961.50000000012</v>
      </c>
      <c r="N73" s="98"/>
      <c r="O73" s="98"/>
      <c r="P73" s="98"/>
      <c r="Q73" s="90">
        <f t="shared" si="2"/>
        <v>46072.759999999893</v>
      </c>
      <c r="R73" s="91">
        <f t="shared" si="3"/>
        <v>215.40219986879509</v>
      </c>
    </row>
    <row r="74" spans="1:18" s="109" customFormat="1" x14ac:dyDescent="0.7">
      <c r="A74" s="103">
        <v>7</v>
      </c>
      <c r="B74" s="104" t="s">
        <v>45</v>
      </c>
      <c r="C74" s="104"/>
      <c r="D74" s="104"/>
      <c r="E74" s="104" t="s">
        <v>63</v>
      </c>
      <c r="F74" s="104"/>
      <c r="G74" s="104" t="s">
        <v>256</v>
      </c>
      <c r="H74" s="110">
        <f>SUM(H67:H73)</f>
        <v>25081</v>
      </c>
      <c r="I74" s="103"/>
      <c r="J74" s="106">
        <f>SUM(J67:J73)</f>
        <v>4158769.5700000003</v>
      </c>
      <c r="K74" s="106">
        <f>SUM(K67:K73)</f>
        <v>1857175.88</v>
      </c>
      <c r="L74" s="106">
        <f>SUM(L67:L73)</f>
        <v>6546779.209999999</v>
      </c>
      <c r="M74" s="106">
        <f>SUM(M67:M73)</f>
        <v>6248968.6999999993</v>
      </c>
      <c r="N74" s="104">
        <v>6</v>
      </c>
      <c r="O74" s="104">
        <v>6</v>
      </c>
      <c r="P74" s="104">
        <f>N74-O74</f>
        <v>0</v>
      </c>
      <c r="Q74" s="107">
        <f>L74-M74</f>
        <v>297810.50999999978</v>
      </c>
      <c r="R74" s="108">
        <f>L74/H74</f>
        <v>261.0254459551054</v>
      </c>
    </row>
    <row r="75" spans="1:18" x14ac:dyDescent="0.7">
      <c r="A75" s="97">
        <v>1</v>
      </c>
      <c r="B75" s="98" t="s">
        <v>45</v>
      </c>
      <c r="C75" s="98" t="s">
        <v>178</v>
      </c>
      <c r="D75" s="98" t="s">
        <v>101</v>
      </c>
      <c r="E75" s="98" t="s">
        <v>257</v>
      </c>
      <c r="F75" s="98" t="s">
        <v>196</v>
      </c>
      <c r="G75" s="98" t="s">
        <v>258</v>
      </c>
      <c r="H75" s="99"/>
      <c r="I75" s="97"/>
      <c r="J75" s="100"/>
      <c r="K75" s="101"/>
      <c r="L75" s="102"/>
      <c r="M75" s="102"/>
      <c r="N75" s="98"/>
      <c r="O75" s="98"/>
      <c r="P75" s="98"/>
    </row>
    <row r="76" spans="1:18" x14ac:dyDescent="0.7">
      <c r="A76" s="97">
        <v>2</v>
      </c>
      <c r="B76" s="98" t="s">
        <v>45</v>
      </c>
      <c r="C76" s="98" t="s">
        <v>178</v>
      </c>
      <c r="D76" s="98" t="s">
        <v>101</v>
      </c>
      <c r="E76" s="98" t="s">
        <v>257</v>
      </c>
      <c r="F76" s="98" t="s">
        <v>166</v>
      </c>
      <c r="G76" s="98" t="s">
        <v>259</v>
      </c>
      <c r="H76" s="99">
        <v>5752</v>
      </c>
      <c r="I76" s="97">
        <v>4</v>
      </c>
      <c r="J76" s="100">
        <f>บึงกาฬ!F66</f>
        <v>1011023.92</v>
      </c>
      <c r="K76" s="101">
        <f>บึงกาฬ!AK66</f>
        <v>1005570.31</v>
      </c>
      <c r="L76" s="101">
        <f>บึงกาฬ!AL66</f>
        <v>951215.85</v>
      </c>
      <c r="M76" s="101">
        <f>บึงกาฬ!AM66</f>
        <v>434335.92000000004</v>
      </c>
      <c r="N76" s="98"/>
      <c r="O76" s="98"/>
      <c r="P76" s="98"/>
      <c r="Q76" s="90">
        <f t="shared" si="2"/>
        <v>516879.92999999993</v>
      </c>
      <c r="R76" s="91">
        <f t="shared" si="3"/>
        <v>165.37132301808066</v>
      </c>
    </row>
    <row r="77" spans="1:18" x14ac:dyDescent="0.7">
      <c r="A77" s="97">
        <v>3</v>
      </c>
      <c r="B77" s="98" t="s">
        <v>45</v>
      </c>
      <c r="C77" s="98" t="s">
        <v>178</v>
      </c>
      <c r="D77" s="98" t="s">
        <v>101</v>
      </c>
      <c r="E77" s="98" t="s">
        <v>257</v>
      </c>
      <c r="F77" s="98" t="s">
        <v>166</v>
      </c>
      <c r="G77" s="98" t="s">
        <v>260</v>
      </c>
      <c r="H77" s="99">
        <v>4383</v>
      </c>
      <c r="I77" s="97">
        <v>3</v>
      </c>
      <c r="J77" s="100">
        <f>บึงกาฬ!F67</f>
        <v>954513.4</v>
      </c>
      <c r="K77" s="101">
        <f>บึงกาฬ!AK67</f>
        <v>946453.32</v>
      </c>
      <c r="L77" s="101">
        <f>บึงกาฬ!AL67</f>
        <v>619806.79</v>
      </c>
      <c r="M77" s="101">
        <f>บึงกาฬ!AM67</f>
        <v>354881.31999999995</v>
      </c>
      <c r="N77" s="98"/>
      <c r="O77" s="98"/>
      <c r="P77" s="98"/>
      <c r="Q77" s="90">
        <f t="shared" si="2"/>
        <v>264925.47000000009</v>
      </c>
      <c r="R77" s="91">
        <f t="shared" si="3"/>
        <v>141.4115423226101</v>
      </c>
    </row>
    <row r="78" spans="1:18" x14ac:dyDescent="0.7">
      <c r="A78" s="97">
        <v>4</v>
      </c>
      <c r="B78" s="98" t="s">
        <v>45</v>
      </c>
      <c r="C78" s="98" t="s">
        <v>178</v>
      </c>
      <c r="D78" s="98" t="s">
        <v>101</v>
      </c>
      <c r="E78" s="98" t="s">
        <v>257</v>
      </c>
      <c r="F78" s="98" t="s">
        <v>166</v>
      </c>
      <c r="G78" s="98" t="s">
        <v>261</v>
      </c>
      <c r="H78" s="99">
        <v>1973</v>
      </c>
      <c r="I78" s="97">
        <v>2</v>
      </c>
      <c r="J78" s="100">
        <f>บึงกาฬ!F68</f>
        <v>426371.31</v>
      </c>
      <c r="K78" s="101">
        <f>บึงกาฬ!AK68</f>
        <v>422290.17</v>
      </c>
      <c r="L78" s="101">
        <f>บึงกาฬ!AL68</f>
        <v>479619.64</v>
      </c>
      <c r="M78" s="101">
        <f>บึงกาฬ!AM68</f>
        <v>218007.13</v>
      </c>
      <c r="N78" s="98"/>
      <c r="O78" s="98"/>
      <c r="P78" s="98"/>
      <c r="Q78" s="90">
        <f t="shared" si="2"/>
        <v>261612.51</v>
      </c>
      <c r="R78" s="91">
        <f t="shared" si="3"/>
        <v>243.09155600608213</v>
      </c>
    </row>
    <row r="79" spans="1:18" x14ac:dyDescent="0.7">
      <c r="A79" s="97">
        <v>5</v>
      </c>
      <c r="B79" s="98" t="s">
        <v>45</v>
      </c>
      <c r="C79" s="98" t="s">
        <v>178</v>
      </c>
      <c r="D79" s="98" t="s">
        <v>101</v>
      </c>
      <c r="E79" s="98" t="s">
        <v>257</v>
      </c>
      <c r="F79" s="98" t="s">
        <v>166</v>
      </c>
      <c r="G79" s="98" t="s">
        <v>262</v>
      </c>
      <c r="H79" s="99">
        <v>5007</v>
      </c>
      <c r="I79" s="97">
        <v>4</v>
      </c>
      <c r="J79" s="100">
        <f>บึงกาฬ!F69</f>
        <v>419023.27</v>
      </c>
      <c r="K79" s="101">
        <f>บึงกาฬ!AK69</f>
        <v>463361.39</v>
      </c>
      <c r="L79" s="101">
        <f>บึงกาฬ!AL69</f>
        <v>630805.29</v>
      </c>
      <c r="M79" s="101">
        <f>บึงกาฬ!AM69</f>
        <v>407469.07</v>
      </c>
      <c r="N79" s="98"/>
      <c r="O79" s="98"/>
      <c r="P79" s="98"/>
      <c r="Q79" s="90">
        <f t="shared" si="2"/>
        <v>223336.22000000003</v>
      </c>
      <c r="R79" s="91">
        <f t="shared" si="3"/>
        <v>125.98467944877173</v>
      </c>
    </row>
    <row r="80" spans="1:18" x14ac:dyDescent="0.7">
      <c r="A80" s="97">
        <v>6</v>
      </c>
      <c r="B80" s="98" t="s">
        <v>45</v>
      </c>
      <c r="C80" s="98" t="s">
        <v>178</v>
      </c>
      <c r="D80" s="98" t="s">
        <v>101</v>
      </c>
      <c r="E80" s="98" t="s">
        <v>257</v>
      </c>
      <c r="F80" s="98" t="s">
        <v>166</v>
      </c>
      <c r="G80" s="98" t="s">
        <v>263</v>
      </c>
      <c r="H80" s="99">
        <v>5318</v>
      </c>
      <c r="I80" s="97">
        <v>4</v>
      </c>
      <c r="J80" s="100">
        <f>บึงกาฬ!F70</f>
        <v>743051.48</v>
      </c>
      <c r="K80" s="101">
        <f>บึงกาฬ!AK70</f>
        <v>429320.15</v>
      </c>
      <c r="L80" s="101">
        <f>บึงกาฬ!AL70</f>
        <v>700871.54</v>
      </c>
      <c r="M80" s="101">
        <f>บึงกาฬ!AM70</f>
        <v>674259.54</v>
      </c>
      <c r="N80" s="98"/>
      <c r="O80" s="98"/>
      <c r="P80" s="98"/>
      <c r="Q80" s="90">
        <f t="shared" si="2"/>
        <v>26612</v>
      </c>
      <c r="R80" s="91">
        <f t="shared" si="3"/>
        <v>131.79231666039865</v>
      </c>
    </row>
    <row r="81" spans="1:18" s="109" customFormat="1" x14ac:dyDescent="0.7">
      <c r="A81" s="103">
        <v>8</v>
      </c>
      <c r="B81" s="104" t="s">
        <v>45</v>
      </c>
      <c r="C81" s="104"/>
      <c r="D81" s="104"/>
      <c r="E81" s="104" t="s">
        <v>63</v>
      </c>
      <c r="F81" s="104"/>
      <c r="G81" s="104" t="s">
        <v>264</v>
      </c>
      <c r="H81" s="110">
        <f>SUM(H75:H80)</f>
        <v>22433</v>
      </c>
      <c r="I81" s="103"/>
      <c r="J81" s="106">
        <f>SUM(J75:J80)</f>
        <v>3553983.38</v>
      </c>
      <c r="K81" s="106">
        <f>SUM(K75:K80)</f>
        <v>3266995.34</v>
      </c>
      <c r="L81" s="106">
        <f>SUM(L75:L80)</f>
        <v>3382319.1100000003</v>
      </c>
      <c r="M81" s="106">
        <f>SUM(M75:M80)</f>
        <v>2088952.98</v>
      </c>
      <c r="N81" s="104">
        <v>5</v>
      </c>
      <c r="O81" s="104">
        <v>5</v>
      </c>
      <c r="P81" s="104">
        <f>N81-O81</f>
        <v>0</v>
      </c>
      <c r="Q81" s="107">
        <f t="shared" si="2"/>
        <v>1293366.1300000004</v>
      </c>
      <c r="R81" s="108">
        <f t="shared" si="3"/>
        <v>150.77426603664247</v>
      </c>
    </row>
    <row r="82" spans="1:18" s="109" customFormat="1" ht="25.2" thickBot="1" x14ac:dyDescent="0.75">
      <c r="A82" s="118"/>
      <c r="B82" s="119" t="s">
        <v>45</v>
      </c>
      <c r="C82" s="119" t="s">
        <v>45</v>
      </c>
      <c r="D82" s="119" t="s">
        <v>45</v>
      </c>
      <c r="E82" s="119" t="s">
        <v>45</v>
      </c>
      <c r="F82" s="119"/>
      <c r="G82" s="119" t="s">
        <v>265</v>
      </c>
      <c r="H82" s="120">
        <f>H20+H34+H47+H52+H58+H66+H74+H81</f>
        <v>250017</v>
      </c>
      <c r="I82" s="118"/>
      <c r="J82" s="121">
        <f t="shared" ref="J82:O82" si="4">J20+J34+J47+J52+J58+J66+J74+J81</f>
        <v>35844632.479999997</v>
      </c>
      <c r="K82" s="122">
        <f t="shared" si="4"/>
        <v>31695223.43</v>
      </c>
      <c r="L82" s="121">
        <f t="shared" si="4"/>
        <v>53495770.86999999</v>
      </c>
      <c r="M82" s="121">
        <f t="shared" si="4"/>
        <v>52978257.18999999</v>
      </c>
      <c r="N82" s="119">
        <f t="shared" si="4"/>
        <v>61</v>
      </c>
      <c r="O82" s="119">
        <f t="shared" si="4"/>
        <v>61</v>
      </c>
      <c r="P82" s="119">
        <f>N82-O82</f>
        <v>0</v>
      </c>
      <c r="Q82" s="107">
        <f t="shared" si="2"/>
        <v>517513.6799999997</v>
      </c>
      <c r="R82" s="108">
        <f t="shared" si="3"/>
        <v>213.96853361971381</v>
      </c>
    </row>
    <row r="83" spans="1:18" s="109" customFormat="1" ht="25.8" thickTop="1" thickBot="1" x14ac:dyDescent="0.75">
      <c r="A83" s="123"/>
      <c r="B83" s="124"/>
      <c r="C83" s="124"/>
      <c r="D83" s="124"/>
      <c r="E83" s="361" t="s">
        <v>266</v>
      </c>
      <c r="F83" s="362"/>
      <c r="G83" s="363"/>
      <c r="H83" s="125"/>
      <c r="I83" s="123"/>
      <c r="J83" s="126">
        <f>J82/O82</f>
        <v>587616.92590163928</v>
      </c>
      <c r="K83" s="127">
        <f>K82/O82</f>
        <v>519593.82672131149</v>
      </c>
      <c r="L83" s="126">
        <f>L82/O82</f>
        <v>876979.85032786871</v>
      </c>
      <c r="M83" s="126">
        <f>M82/O82</f>
        <v>868496.01950819651</v>
      </c>
      <c r="N83" s="124"/>
      <c r="O83" s="124"/>
      <c r="P83" s="124"/>
      <c r="Q83" s="90"/>
      <c r="R83" s="91"/>
    </row>
    <row r="84" spans="1:18" ht="25.2" thickTop="1" x14ac:dyDescent="0.7">
      <c r="A84" s="128">
        <v>1</v>
      </c>
      <c r="B84" s="129" t="s">
        <v>49</v>
      </c>
      <c r="C84" s="129" t="s">
        <v>267</v>
      </c>
      <c r="D84" s="129" t="s">
        <v>268</v>
      </c>
      <c r="E84" s="129" t="s">
        <v>0</v>
      </c>
      <c r="F84" s="129" t="s">
        <v>163</v>
      </c>
      <c r="G84" s="129" t="s">
        <v>269</v>
      </c>
      <c r="H84" s="130"/>
      <c r="I84" s="128"/>
      <c r="J84" s="131"/>
      <c r="K84" s="132"/>
      <c r="L84" s="133"/>
      <c r="M84" s="133"/>
      <c r="N84" s="129"/>
      <c r="O84" s="129"/>
      <c r="P84" s="129"/>
    </row>
    <row r="85" spans="1:18" x14ac:dyDescent="0.7">
      <c r="A85" s="97">
        <v>2</v>
      </c>
      <c r="B85" s="98" t="s">
        <v>49</v>
      </c>
      <c r="C85" s="98" t="s">
        <v>267</v>
      </c>
      <c r="D85" s="98" t="s">
        <v>268</v>
      </c>
      <c r="E85" s="98" t="s">
        <v>0</v>
      </c>
      <c r="F85" s="98" t="s">
        <v>166</v>
      </c>
      <c r="G85" s="98" t="s">
        <v>588</v>
      </c>
      <c r="H85" s="99">
        <v>4951</v>
      </c>
      <c r="I85" s="97">
        <v>4</v>
      </c>
      <c r="J85" s="100">
        <f>หนองบัวลำภู!F4</f>
        <v>704839.42</v>
      </c>
      <c r="K85" s="232">
        <f>หนองบัวลำภู!AD4</f>
        <v>776043.03</v>
      </c>
      <c r="L85" s="102">
        <f>หนองบัวลำภู!AE4</f>
        <v>917137.69</v>
      </c>
      <c r="M85" s="102">
        <f>หนองบัวลำภู!AF4</f>
        <v>981258.19</v>
      </c>
      <c r="N85" s="98"/>
      <c r="O85" s="98"/>
      <c r="P85" s="98"/>
      <c r="Q85" s="90">
        <f t="shared" si="2"/>
        <v>-64120.5</v>
      </c>
      <c r="R85" s="91">
        <f t="shared" si="3"/>
        <v>185.24291860230255</v>
      </c>
    </row>
    <row r="86" spans="1:18" x14ac:dyDescent="0.7">
      <c r="A86" s="97">
        <v>3</v>
      </c>
      <c r="B86" s="98" t="s">
        <v>49</v>
      </c>
      <c r="C86" s="98" t="s">
        <v>267</v>
      </c>
      <c r="D86" s="98" t="s">
        <v>268</v>
      </c>
      <c r="E86" s="98" t="s">
        <v>0</v>
      </c>
      <c r="F86" s="98" t="s">
        <v>166</v>
      </c>
      <c r="G86" s="98" t="s">
        <v>589</v>
      </c>
      <c r="H86" s="99">
        <v>4392</v>
      </c>
      <c r="I86" s="97">
        <v>3</v>
      </c>
      <c r="J86" s="100">
        <f>หนองบัวลำภู!F5</f>
        <v>789469.61</v>
      </c>
      <c r="K86" s="232">
        <f>หนองบัวลำภู!AD5</f>
        <v>945909.14999999991</v>
      </c>
      <c r="L86" s="102">
        <f>หนองบัวลำภู!AE5</f>
        <v>840838.64</v>
      </c>
      <c r="M86" s="102">
        <f>หนองบัวลำภู!AF5</f>
        <v>900809.78</v>
      </c>
      <c r="N86" s="98"/>
      <c r="O86" s="98"/>
      <c r="P86" s="98"/>
      <c r="Q86" s="90">
        <f t="shared" si="2"/>
        <v>-59971.140000000014</v>
      </c>
      <c r="R86" s="91">
        <f t="shared" si="3"/>
        <v>191.44777777777779</v>
      </c>
    </row>
    <row r="87" spans="1:18" x14ac:dyDescent="0.7">
      <c r="A87" s="97">
        <v>4</v>
      </c>
      <c r="B87" s="98" t="s">
        <v>49</v>
      </c>
      <c r="C87" s="98" t="s">
        <v>267</v>
      </c>
      <c r="D87" s="98" t="s">
        <v>268</v>
      </c>
      <c r="E87" s="98" t="s">
        <v>0</v>
      </c>
      <c r="F87" s="98" t="s">
        <v>166</v>
      </c>
      <c r="G87" s="98" t="s">
        <v>590</v>
      </c>
      <c r="H87" s="99">
        <v>5135</v>
      </c>
      <c r="I87" s="97">
        <v>4</v>
      </c>
      <c r="J87" s="100">
        <f>หนองบัวลำภู!F6</f>
        <v>597709.48</v>
      </c>
      <c r="K87" s="232">
        <f>หนองบัวลำภู!AD6</f>
        <v>661111.68999999994</v>
      </c>
      <c r="L87" s="102">
        <f>หนองบัวลำภู!AE6</f>
        <v>1148177.21</v>
      </c>
      <c r="M87" s="102">
        <f>หนองบัวลำภู!AF6</f>
        <v>1309514.32</v>
      </c>
      <c r="N87" s="98"/>
      <c r="O87" s="98"/>
      <c r="P87" s="98"/>
      <c r="Q87" s="90">
        <f t="shared" si="2"/>
        <v>-161337.1100000001</v>
      </c>
      <c r="R87" s="91">
        <f t="shared" si="3"/>
        <v>223.59828821811101</v>
      </c>
    </row>
    <row r="88" spans="1:18" x14ac:dyDescent="0.7">
      <c r="A88" s="97">
        <v>5</v>
      </c>
      <c r="B88" s="98" t="s">
        <v>49</v>
      </c>
      <c r="C88" s="98" t="s">
        <v>267</v>
      </c>
      <c r="D88" s="98" t="s">
        <v>268</v>
      </c>
      <c r="E88" s="98" t="s">
        <v>0</v>
      </c>
      <c r="F88" s="98" t="s">
        <v>166</v>
      </c>
      <c r="G88" s="98" t="s">
        <v>591</v>
      </c>
      <c r="H88" s="99">
        <v>7670</v>
      </c>
      <c r="I88" s="97">
        <v>5</v>
      </c>
      <c r="J88" s="100">
        <f>หนองบัวลำภู!F7</f>
        <v>669558.91</v>
      </c>
      <c r="K88" s="232">
        <f>หนองบัวลำภู!AD7</f>
        <v>760242.38000000012</v>
      </c>
      <c r="L88" s="102">
        <f>หนองบัวลำภู!AE7</f>
        <v>1200011.45</v>
      </c>
      <c r="M88" s="102">
        <f>หนองบัวลำภู!AF7</f>
        <v>1427795.85</v>
      </c>
      <c r="N88" s="98"/>
      <c r="O88" s="98"/>
      <c r="P88" s="98"/>
      <c r="Q88" s="90">
        <f t="shared" si="2"/>
        <v>-227784.40000000014</v>
      </c>
      <c r="R88" s="91">
        <f t="shared" si="3"/>
        <v>156.45520860495435</v>
      </c>
    </row>
    <row r="89" spans="1:18" x14ac:dyDescent="0.7">
      <c r="A89" s="97">
        <v>6</v>
      </c>
      <c r="B89" s="98" t="s">
        <v>49</v>
      </c>
      <c r="C89" s="98" t="s">
        <v>267</v>
      </c>
      <c r="D89" s="98" t="s">
        <v>268</v>
      </c>
      <c r="E89" s="98" t="s">
        <v>0</v>
      </c>
      <c r="F89" s="98" t="s">
        <v>166</v>
      </c>
      <c r="G89" s="98" t="s">
        <v>592</v>
      </c>
      <c r="H89" s="99">
        <v>5043</v>
      </c>
      <c r="I89" s="97">
        <v>4</v>
      </c>
      <c r="J89" s="100">
        <f>หนองบัวลำภู!F8</f>
        <v>927961.64</v>
      </c>
      <c r="K89" s="232">
        <f>หนองบัวลำภู!AD8</f>
        <v>1007871.1</v>
      </c>
      <c r="L89" s="102">
        <f>หนองบัวลำภู!AE8</f>
        <v>928980.86</v>
      </c>
      <c r="M89" s="102">
        <f>หนองบัวลำภู!AF8</f>
        <v>853850.90999999992</v>
      </c>
      <c r="N89" s="98"/>
      <c r="O89" s="98"/>
      <c r="P89" s="98"/>
      <c r="Q89" s="90">
        <f t="shared" si="2"/>
        <v>75129.95000000007</v>
      </c>
      <c r="R89" s="91">
        <f t="shared" si="3"/>
        <v>184.21194923656554</v>
      </c>
    </row>
    <row r="90" spans="1:18" x14ac:dyDescent="0.7">
      <c r="A90" s="97">
        <v>7</v>
      </c>
      <c r="B90" s="98" t="s">
        <v>49</v>
      </c>
      <c r="C90" s="98" t="s">
        <v>267</v>
      </c>
      <c r="D90" s="98" t="s">
        <v>268</v>
      </c>
      <c r="E90" s="98" t="s">
        <v>0</v>
      </c>
      <c r="F90" s="98" t="s">
        <v>166</v>
      </c>
      <c r="G90" s="98" t="s">
        <v>593</v>
      </c>
      <c r="H90" s="99">
        <v>1849</v>
      </c>
      <c r="I90" s="97">
        <v>2</v>
      </c>
      <c r="J90" s="100">
        <f>หนองบัวลำภู!F9</f>
        <v>384569.61</v>
      </c>
      <c r="K90" s="232">
        <f>หนองบัวลำภู!AD9</f>
        <v>428500.67000000004</v>
      </c>
      <c r="L90" s="102">
        <f>หนองบัวลำภู!AE9</f>
        <v>322703.37</v>
      </c>
      <c r="M90" s="102">
        <f>หนองบัวลำภู!AF9</f>
        <v>466775.89</v>
      </c>
      <c r="N90" s="98"/>
      <c r="O90" s="98"/>
      <c r="P90" s="98"/>
      <c r="Q90" s="90">
        <f t="shared" si="2"/>
        <v>-144072.52000000002</v>
      </c>
      <c r="R90" s="91">
        <f t="shared" si="3"/>
        <v>174.52859383450513</v>
      </c>
    </row>
    <row r="91" spans="1:18" x14ac:dyDescent="0.7">
      <c r="A91" s="97">
        <v>8</v>
      </c>
      <c r="B91" s="98" t="s">
        <v>49</v>
      </c>
      <c r="C91" s="98" t="s">
        <v>267</v>
      </c>
      <c r="D91" s="98" t="s">
        <v>268</v>
      </c>
      <c r="E91" s="98" t="s">
        <v>0</v>
      </c>
      <c r="F91" s="98" t="s">
        <v>166</v>
      </c>
      <c r="G91" s="98" t="s">
        <v>594</v>
      </c>
      <c r="H91" s="99">
        <v>7078</v>
      </c>
      <c r="I91" s="97">
        <v>5</v>
      </c>
      <c r="J91" s="100">
        <f>หนองบัวลำภู!F10</f>
        <v>884874.88</v>
      </c>
      <c r="K91" s="101">
        <f>หนองบัวลำภู!AD10</f>
        <v>1157297.04</v>
      </c>
      <c r="L91" s="102">
        <f>หนองบัวลำภู!AE10</f>
        <v>1083636.99</v>
      </c>
      <c r="M91" s="102">
        <f>หนองบัวลำภู!AF10</f>
        <v>1201828.48</v>
      </c>
      <c r="N91" s="98"/>
      <c r="O91" s="98"/>
      <c r="P91" s="98"/>
      <c r="Q91" s="90">
        <f t="shared" si="2"/>
        <v>-118191.48999999999</v>
      </c>
      <c r="R91" s="91">
        <f t="shared" si="3"/>
        <v>153.09932042949987</v>
      </c>
    </row>
    <row r="92" spans="1:18" x14ac:dyDescent="0.7">
      <c r="A92" s="97">
        <v>9</v>
      </c>
      <c r="B92" s="98" t="s">
        <v>49</v>
      </c>
      <c r="C92" s="98" t="s">
        <v>267</v>
      </c>
      <c r="D92" s="98" t="s">
        <v>268</v>
      </c>
      <c r="E92" s="98" t="s">
        <v>0</v>
      </c>
      <c r="F92" s="98" t="s">
        <v>166</v>
      </c>
      <c r="G92" s="98" t="s">
        <v>595</v>
      </c>
      <c r="H92" s="99">
        <v>2787</v>
      </c>
      <c r="I92" s="97">
        <v>2</v>
      </c>
      <c r="J92" s="100">
        <f>หนองบัวลำภู!F11</f>
        <v>590829.98</v>
      </c>
      <c r="K92" s="232">
        <f>หนองบัวลำภู!AD11</f>
        <v>606378.16999999993</v>
      </c>
      <c r="L92" s="102">
        <f>หนองบัวลำภู!AE11</f>
        <v>609084.77</v>
      </c>
      <c r="M92" s="102">
        <f>หนองบัวลำภู!AF11</f>
        <v>673572.23</v>
      </c>
      <c r="N92" s="98"/>
      <c r="O92" s="98"/>
      <c r="P92" s="98"/>
      <c r="Q92" s="90">
        <f t="shared" si="2"/>
        <v>-64487.459999999963</v>
      </c>
      <c r="R92" s="91">
        <f t="shared" si="3"/>
        <v>218.54494797273054</v>
      </c>
    </row>
    <row r="93" spans="1:18" x14ac:dyDescent="0.7">
      <c r="A93" s="97">
        <v>10</v>
      </c>
      <c r="B93" s="98" t="s">
        <v>49</v>
      </c>
      <c r="C93" s="98" t="s">
        <v>267</v>
      </c>
      <c r="D93" s="98" t="s">
        <v>268</v>
      </c>
      <c r="E93" s="98" t="s">
        <v>0</v>
      </c>
      <c r="F93" s="98" t="s">
        <v>166</v>
      </c>
      <c r="G93" s="98" t="s">
        <v>596</v>
      </c>
      <c r="H93" s="99">
        <v>4346</v>
      </c>
      <c r="I93" s="97">
        <v>3</v>
      </c>
      <c r="J93" s="100">
        <f>หนองบัวลำภู!F12</f>
        <v>935235.52</v>
      </c>
      <c r="K93" s="101">
        <f>หนองบัวลำภู!AD12</f>
        <v>1169930.55</v>
      </c>
      <c r="L93" s="102">
        <f>หนองบัวลำภู!AE12</f>
        <v>856592.64</v>
      </c>
      <c r="M93" s="102">
        <f>หนองบัวลำภู!AF12</f>
        <v>899654.46</v>
      </c>
      <c r="N93" s="98"/>
      <c r="O93" s="98"/>
      <c r="P93" s="98"/>
      <c r="Q93" s="90">
        <f t="shared" si="2"/>
        <v>-43061.819999999949</v>
      </c>
      <c r="R93" s="91">
        <f t="shared" si="3"/>
        <v>197.09908881730328</v>
      </c>
    </row>
    <row r="94" spans="1:18" x14ac:dyDescent="0.7">
      <c r="A94" s="97">
        <v>11</v>
      </c>
      <c r="B94" s="98" t="s">
        <v>49</v>
      </c>
      <c r="C94" s="98" t="s">
        <v>267</v>
      </c>
      <c r="D94" s="98" t="s">
        <v>268</v>
      </c>
      <c r="E94" s="98" t="s">
        <v>0</v>
      </c>
      <c r="F94" s="98" t="s">
        <v>166</v>
      </c>
      <c r="G94" s="98" t="s">
        <v>597</v>
      </c>
      <c r="H94" s="99">
        <v>2971</v>
      </c>
      <c r="I94" s="97">
        <v>2</v>
      </c>
      <c r="J94" s="100">
        <f>หนองบัวลำภู!F13</f>
        <v>309105.83</v>
      </c>
      <c r="K94" s="101">
        <f>หนองบัวลำภู!AD13</f>
        <v>338348.03</v>
      </c>
      <c r="L94" s="102">
        <f>หนองบัวลำภู!AE13</f>
        <v>369604.45</v>
      </c>
      <c r="M94" s="102">
        <f>หนองบัวลำภู!AF13</f>
        <v>351995.13</v>
      </c>
      <c r="N94" s="98"/>
      <c r="O94" s="98"/>
      <c r="P94" s="98"/>
      <c r="Q94" s="90">
        <f t="shared" si="2"/>
        <v>17609.320000000007</v>
      </c>
      <c r="R94" s="91">
        <f t="shared" si="3"/>
        <v>124.40405587344328</v>
      </c>
    </row>
    <row r="95" spans="1:18" x14ac:dyDescent="0.7">
      <c r="A95" s="97">
        <v>12</v>
      </c>
      <c r="B95" s="98" t="s">
        <v>49</v>
      </c>
      <c r="C95" s="98" t="s">
        <v>267</v>
      </c>
      <c r="D95" s="98" t="s">
        <v>268</v>
      </c>
      <c r="E95" s="98" t="s">
        <v>0</v>
      </c>
      <c r="F95" s="98" t="s">
        <v>166</v>
      </c>
      <c r="G95" s="98" t="s">
        <v>598</v>
      </c>
      <c r="H95" s="99">
        <v>2720</v>
      </c>
      <c r="I95" s="97">
        <v>2</v>
      </c>
      <c r="J95" s="100">
        <f>หนองบัวลำภู!F14</f>
        <v>439416.41</v>
      </c>
      <c r="K95" s="101">
        <f>หนองบัวลำภู!AD14</f>
        <v>519482.79999999993</v>
      </c>
      <c r="L95" s="102">
        <f>หนองบัวลำภู!AE14</f>
        <v>678189.98</v>
      </c>
      <c r="M95" s="102">
        <f>หนองบัวลำภู!AF14</f>
        <v>686825.71</v>
      </c>
      <c r="N95" s="98"/>
      <c r="O95" s="98"/>
      <c r="P95" s="98"/>
      <c r="Q95" s="90">
        <f t="shared" si="2"/>
        <v>-8635.7299999999814</v>
      </c>
      <c r="R95" s="91">
        <f t="shared" si="3"/>
        <v>249.33455147058822</v>
      </c>
    </row>
    <row r="96" spans="1:18" x14ac:dyDescent="0.7">
      <c r="A96" s="97">
        <v>13</v>
      </c>
      <c r="B96" s="98" t="s">
        <v>49</v>
      </c>
      <c r="C96" s="98" t="s">
        <v>267</v>
      </c>
      <c r="D96" s="98" t="s">
        <v>268</v>
      </c>
      <c r="E96" s="98" t="s">
        <v>0</v>
      </c>
      <c r="F96" s="98" t="s">
        <v>166</v>
      </c>
      <c r="G96" s="98" t="s">
        <v>599</v>
      </c>
      <c r="H96" s="99">
        <v>4608</v>
      </c>
      <c r="I96" s="97">
        <v>4</v>
      </c>
      <c r="J96" s="100">
        <f>หนองบัวลำภู!F15</f>
        <v>1011553.22</v>
      </c>
      <c r="K96" s="232">
        <f>หนองบัวลำภู!AD15</f>
        <v>1052359.1100000001</v>
      </c>
      <c r="L96" s="102">
        <f>หนองบัวลำภู!AE15</f>
        <v>841783.11</v>
      </c>
      <c r="M96" s="102">
        <f>หนองบัวลำภู!AF15</f>
        <v>962987.75999999989</v>
      </c>
      <c r="N96" s="98"/>
      <c r="O96" s="98"/>
      <c r="P96" s="98"/>
      <c r="Q96" s="90">
        <f t="shared" si="2"/>
        <v>-121204.64999999991</v>
      </c>
      <c r="R96" s="91">
        <f t="shared" si="3"/>
        <v>182.67862630208333</v>
      </c>
    </row>
    <row r="97" spans="1:18" x14ac:dyDescent="0.7">
      <c r="A97" s="97">
        <v>14</v>
      </c>
      <c r="B97" s="98" t="s">
        <v>49</v>
      </c>
      <c r="C97" s="98" t="s">
        <v>267</v>
      </c>
      <c r="D97" s="98" t="s">
        <v>268</v>
      </c>
      <c r="E97" s="98" t="s">
        <v>0</v>
      </c>
      <c r="F97" s="98" t="s">
        <v>166</v>
      </c>
      <c r="G97" s="98" t="s">
        <v>600</v>
      </c>
      <c r="H97" s="99">
        <v>4866</v>
      </c>
      <c r="I97" s="97">
        <v>4</v>
      </c>
      <c r="J97" s="100">
        <f>หนองบัวลำภู!F16</f>
        <v>823997.53</v>
      </c>
      <c r="K97" s="101">
        <f>หนองบัวลำภู!AD16</f>
        <v>930533.64</v>
      </c>
      <c r="L97" s="102">
        <f>หนองบัวลำภู!AE16</f>
        <v>902936.09000000008</v>
      </c>
      <c r="M97" s="102">
        <f>หนองบัวลำภู!AF16</f>
        <v>1044030.55</v>
      </c>
      <c r="N97" s="98"/>
      <c r="O97" s="98"/>
      <c r="P97" s="98"/>
      <c r="Q97" s="90">
        <f t="shared" si="2"/>
        <v>-141094.45999999996</v>
      </c>
      <c r="R97" s="91">
        <f t="shared" si="3"/>
        <v>185.56023222359229</v>
      </c>
    </row>
    <row r="98" spans="1:18" x14ac:dyDescent="0.7">
      <c r="A98" s="97">
        <v>15</v>
      </c>
      <c r="B98" s="98" t="s">
        <v>49</v>
      </c>
      <c r="C98" s="98" t="s">
        <v>267</v>
      </c>
      <c r="D98" s="98" t="s">
        <v>268</v>
      </c>
      <c r="E98" s="98" t="s">
        <v>0</v>
      </c>
      <c r="F98" s="98" t="s">
        <v>166</v>
      </c>
      <c r="G98" s="98" t="s">
        <v>601</v>
      </c>
      <c r="H98" s="99">
        <v>3427</v>
      </c>
      <c r="I98" s="97">
        <v>3</v>
      </c>
      <c r="J98" s="100">
        <f>หนองบัวลำภู!F17</f>
        <v>850475.97</v>
      </c>
      <c r="K98" s="101">
        <f>หนองบัวลำภู!AD17</f>
        <v>926539.33000000007</v>
      </c>
      <c r="L98" s="102">
        <f>หนองบัวลำภู!AE17</f>
        <v>859077.24</v>
      </c>
      <c r="M98" s="102">
        <f>หนองบัวลำภู!AF17</f>
        <v>1292585.67</v>
      </c>
      <c r="N98" s="98"/>
      <c r="O98" s="98"/>
      <c r="P98" s="98"/>
      <c r="Q98" s="90">
        <f t="shared" si="2"/>
        <v>-433508.42999999993</v>
      </c>
      <c r="R98" s="91">
        <f t="shared" si="3"/>
        <v>250.67908958272542</v>
      </c>
    </row>
    <row r="99" spans="1:18" x14ac:dyDescent="0.7">
      <c r="A99" s="97">
        <v>16</v>
      </c>
      <c r="B99" s="98" t="s">
        <v>49</v>
      </c>
      <c r="C99" s="98" t="s">
        <v>267</v>
      </c>
      <c r="D99" s="98" t="s">
        <v>268</v>
      </c>
      <c r="E99" s="98" t="s">
        <v>0</v>
      </c>
      <c r="F99" s="98" t="s">
        <v>166</v>
      </c>
      <c r="G99" s="98" t="s">
        <v>602</v>
      </c>
      <c r="H99" s="99">
        <v>5652</v>
      </c>
      <c r="I99" s="97">
        <v>4</v>
      </c>
      <c r="J99" s="100">
        <f>หนองบัวลำภู!F18</f>
        <v>1037413.13</v>
      </c>
      <c r="K99" s="101">
        <f>หนองบัวลำภู!AD18</f>
        <v>1084115.1500000001</v>
      </c>
      <c r="L99" s="102">
        <f>หนองบัวลำภู!AE18</f>
        <v>894385.08000000007</v>
      </c>
      <c r="M99" s="102">
        <f>หนองบัวลำภู!AF18</f>
        <v>967542.86</v>
      </c>
      <c r="N99" s="98"/>
      <c r="O99" s="98"/>
      <c r="P99" s="98"/>
      <c r="Q99" s="90">
        <f t="shared" si="2"/>
        <v>-73157.779999999912</v>
      </c>
      <c r="R99" s="91">
        <f t="shared" si="3"/>
        <v>158.24222929936306</v>
      </c>
    </row>
    <row r="100" spans="1:18" x14ac:dyDescent="0.7">
      <c r="A100" s="97">
        <v>17</v>
      </c>
      <c r="B100" s="98" t="s">
        <v>49</v>
      </c>
      <c r="C100" s="98" t="s">
        <v>267</v>
      </c>
      <c r="D100" s="98" t="s">
        <v>268</v>
      </c>
      <c r="E100" s="98" t="s">
        <v>0</v>
      </c>
      <c r="F100" s="98" t="s">
        <v>166</v>
      </c>
      <c r="G100" s="98" t="s">
        <v>603</v>
      </c>
      <c r="H100" s="99">
        <v>3912</v>
      </c>
      <c r="I100" s="97">
        <v>3</v>
      </c>
      <c r="J100" s="100">
        <f>หนองบัวลำภู!F19</f>
        <v>799852.64</v>
      </c>
      <c r="K100" s="232">
        <f>หนองบัวลำภู!AD19</f>
        <v>866524.41999999993</v>
      </c>
      <c r="L100" s="102">
        <f>หนองบัวลำภู!AE19</f>
        <v>1278887.44</v>
      </c>
      <c r="M100" s="102">
        <f>หนองบัวลำภู!AF19</f>
        <v>1150095.4400000002</v>
      </c>
      <c r="N100" s="98"/>
      <c r="O100" s="98"/>
      <c r="P100" s="98"/>
      <c r="Q100" s="90">
        <f t="shared" si="2"/>
        <v>128791.99999999977</v>
      </c>
      <c r="R100" s="91">
        <f t="shared" si="3"/>
        <v>326.9139672801636</v>
      </c>
    </row>
    <row r="101" spans="1:18" x14ac:dyDescent="0.7">
      <c r="A101" s="97">
        <v>18</v>
      </c>
      <c r="B101" s="98" t="s">
        <v>49</v>
      </c>
      <c r="C101" s="98" t="s">
        <v>267</v>
      </c>
      <c r="D101" s="98" t="s">
        <v>268</v>
      </c>
      <c r="E101" s="98" t="s">
        <v>0</v>
      </c>
      <c r="F101" s="98" t="s">
        <v>166</v>
      </c>
      <c r="G101" s="98" t="s">
        <v>604</v>
      </c>
      <c r="H101" s="99">
        <v>2731</v>
      </c>
      <c r="I101" s="97">
        <v>2</v>
      </c>
      <c r="J101" s="100">
        <f>หนองบัวลำภู!F20</f>
        <v>819382.23</v>
      </c>
      <c r="K101" s="232">
        <f>หนองบัวลำภู!AD20</f>
        <v>873420.17999999993</v>
      </c>
      <c r="L101" s="102">
        <f>หนองบัวลำภู!AE20</f>
        <v>673727.31</v>
      </c>
      <c r="M101" s="102">
        <f>หนองบัวลำภู!AF20</f>
        <v>868894</v>
      </c>
      <c r="N101" s="98"/>
      <c r="O101" s="98"/>
      <c r="P101" s="98"/>
      <c r="Q101" s="90">
        <f t="shared" si="2"/>
        <v>-195166.68999999994</v>
      </c>
      <c r="R101" s="91">
        <f t="shared" si="3"/>
        <v>246.6961955327719</v>
      </c>
    </row>
    <row r="102" spans="1:18" x14ac:dyDescent="0.7">
      <c r="A102" s="97">
        <v>19</v>
      </c>
      <c r="B102" s="98" t="s">
        <v>49</v>
      </c>
      <c r="C102" s="98" t="s">
        <v>267</v>
      </c>
      <c r="D102" s="98" t="s">
        <v>268</v>
      </c>
      <c r="E102" s="98" t="s">
        <v>0</v>
      </c>
      <c r="F102" s="98" t="s">
        <v>166</v>
      </c>
      <c r="G102" s="98" t="s">
        <v>605</v>
      </c>
      <c r="H102" s="99">
        <v>2945</v>
      </c>
      <c r="I102" s="97">
        <v>2</v>
      </c>
      <c r="J102" s="100">
        <f>หนองบัวลำภู!F21</f>
        <v>464604.93</v>
      </c>
      <c r="K102" s="101">
        <f>หนองบัวลำภู!AD21</f>
        <v>548147.98</v>
      </c>
      <c r="L102" s="102">
        <f>หนองบัวลำภู!AE21</f>
        <v>824123.91</v>
      </c>
      <c r="M102" s="102">
        <f>หนองบัวลำภู!AF21</f>
        <v>922777.46000000008</v>
      </c>
      <c r="N102" s="98"/>
      <c r="O102" s="98"/>
      <c r="P102" s="98"/>
      <c r="Q102" s="90">
        <f t="shared" si="2"/>
        <v>-98653.550000000047</v>
      </c>
      <c r="R102" s="91">
        <f t="shared" si="3"/>
        <v>279.83833955857386</v>
      </c>
    </row>
    <row r="103" spans="1:18" x14ac:dyDescent="0.7">
      <c r="A103" s="97">
        <v>20</v>
      </c>
      <c r="B103" s="98" t="s">
        <v>49</v>
      </c>
      <c r="C103" s="98" t="s">
        <v>267</v>
      </c>
      <c r="D103" s="98" t="s">
        <v>268</v>
      </c>
      <c r="E103" s="98" t="s">
        <v>0</v>
      </c>
      <c r="F103" s="98" t="s">
        <v>166</v>
      </c>
      <c r="G103" s="98" t="s">
        <v>606</v>
      </c>
      <c r="H103" s="99">
        <v>3678</v>
      </c>
      <c r="I103" s="97">
        <v>3</v>
      </c>
      <c r="J103" s="100">
        <f>หนองบัวลำภู!F22</f>
        <v>819168.79</v>
      </c>
      <c r="K103" s="232">
        <f>หนองบัวลำภู!AD22</f>
        <v>853133.27</v>
      </c>
      <c r="L103" s="102">
        <f>หนองบัวลำภู!AE22</f>
        <v>758429.6</v>
      </c>
      <c r="M103" s="102">
        <f>หนองบัวลำภู!AF22</f>
        <v>806815.54</v>
      </c>
      <c r="N103" s="98"/>
      <c r="O103" s="98"/>
      <c r="P103" s="98"/>
      <c r="Q103" s="90">
        <f t="shared" si="2"/>
        <v>-48385.940000000061</v>
      </c>
      <c r="R103" s="91">
        <f t="shared" si="3"/>
        <v>206.20706905927133</v>
      </c>
    </row>
    <row r="104" spans="1:18" x14ac:dyDescent="0.7">
      <c r="A104" s="97">
        <v>21</v>
      </c>
      <c r="B104" s="98" t="s">
        <v>49</v>
      </c>
      <c r="C104" s="98" t="s">
        <v>267</v>
      </c>
      <c r="D104" s="98" t="s">
        <v>268</v>
      </c>
      <c r="E104" s="98" t="s">
        <v>0</v>
      </c>
      <c r="F104" s="98" t="s">
        <v>166</v>
      </c>
      <c r="G104" s="98" t="s">
        <v>607</v>
      </c>
      <c r="H104" s="99">
        <v>4213</v>
      </c>
      <c r="I104" s="97">
        <v>3</v>
      </c>
      <c r="J104" s="100">
        <f>หนองบัวลำภู!F23</f>
        <v>1540897.36</v>
      </c>
      <c r="K104" s="101">
        <f>หนองบัวลำภู!AD23</f>
        <v>1604527.1400000001</v>
      </c>
      <c r="L104" s="102">
        <f>หนองบัวลำภู!AE23</f>
        <v>663261.17999999993</v>
      </c>
      <c r="M104" s="102">
        <f>หนองบัวลำภู!AF23</f>
        <v>674247.55999999994</v>
      </c>
      <c r="N104" s="98"/>
      <c r="O104" s="98"/>
      <c r="P104" s="98"/>
      <c r="Q104" s="90">
        <f t="shared" si="2"/>
        <v>-10986.380000000005</v>
      </c>
      <c r="R104" s="91">
        <f t="shared" si="3"/>
        <v>157.43203892713029</v>
      </c>
    </row>
    <row r="105" spans="1:18" s="109" customFormat="1" x14ac:dyDescent="0.7">
      <c r="A105" s="103">
        <v>1</v>
      </c>
      <c r="B105" s="104" t="s">
        <v>49</v>
      </c>
      <c r="C105" s="104"/>
      <c r="D105" s="104"/>
      <c r="E105" s="104" t="s">
        <v>63</v>
      </c>
      <c r="F105" s="104"/>
      <c r="G105" s="104" t="s">
        <v>270</v>
      </c>
      <c r="H105" s="110">
        <f>SUM(H84:H104)</f>
        <v>84974</v>
      </c>
      <c r="I105" s="103"/>
      <c r="J105" s="106">
        <f>SUM(J84:J104)</f>
        <v>15400917.09</v>
      </c>
      <c r="K105" s="106">
        <f>SUM(K84:K104)</f>
        <v>17110414.830000002</v>
      </c>
      <c r="L105" s="106">
        <f>SUM(L84:L104)</f>
        <v>16651569.01</v>
      </c>
      <c r="M105" s="106">
        <f>SUM(M84:M104)</f>
        <v>18443857.789999995</v>
      </c>
      <c r="N105" s="104">
        <v>20</v>
      </c>
      <c r="O105" s="104">
        <v>20</v>
      </c>
      <c r="P105" s="104">
        <f>N105-O105</f>
        <v>0</v>
      </c>
      <c r="Q105" s="107">
        <f t="shared" si="2"/>
        <v>-1792288.7799999956</v>
      </c>
      <c r="R105" s="108">
        <f>L105/H105</f>
        <v>195.96075281850918</v>
      </c>
    </row>
    <row r="106" spans="1:18" x14ac:dyDescent="0.7">
      <c r="A106" s="97">
        <v>1</v>
      </c>
      <c r="B106" s="98" t="s">
        <v>49</v>
      </c>
      <c r="C106" s="98" t="s">
        <v>271</v>
      </c>
      <c r="D106" s="98" t="s">
        <v>70</v>
      </c>
      <c r="E106" s="98" t="s">
        <v>1</v>
      </c>
      <c r="F106" s="98" t="s">
        <v>196</v>
      </c>
      <c r="G106" s="98" t="s">
        <v>272</v>
      </c>
      <c r="H106" s="99"/>
      <c r="I106" s="97"/>
      <c r="J106" s="100"/>
      <c r="K106" s="101"/>
      <c r="L106" s="102"/>
      <c r="M106" s="102"/>
      <c r="N106" s="98"/>
      <c r="O106" s="98"/>
      <c r="P106" s="98"/>
    </row>
    <row r="107" spans="1:18" x14ac:dyDescent="0.7">
      <c r="A107" s="97">
        <v>2</v>
      </c>
      <c r="B107" s="98" t="s">
        <v>49</v>
      </c>
      <c r="C107" s="98" t="s">
        <v>271</v>
      </c>
      <c r="D107" s="98" t="s">
        <v>70</v>
      </c>
      <c r="E107" s="98" t="s">
        <v>1</v>
      </c>
      <c r="F107" s="98" t="s">
        <v>166</v>
      </c>
      <c r="G107" s="98" t="s">
        <v>608</v>
      </c>
      <c r="H107" s="99">
        <v>7384</v>
      </c>
      <c r="I107" s="97">
        <v>5</v>
      </c>
      <c r="J107" s="100">
        <f>หนองบัวลำภู!F24</f>
        <v>1581994.38</v>
      </c>
      <c r="K107" s="101">
        <f>หนองบัวลำภู!AD24</f>
        <v>1695857.0299999998</v>
      </c>
      <c r="L107" s="102">
        <f>หนองบัวลำภู!AE24</f>
        <v>2340731.33</v>
      </c>
      <c r="M107" s="102">
        <f>หนองบัวลำภู!AF24</f>
        <v>1801451.29</v>
      </c>
      <c r="N107" s="98"/>
      <c r="O107" s="98"/>
      <c r="P107" s="98"/>
      <c r="Q107" s="90">
        <f t="shared" si="2"/>
        <v>539280.04</v>
      </c>
      <c r="R107" s="91">
        <f t="shared" si="3"/>
        <v>317.00045097508126</v>
      </c>
    </row>
    <row r="108" spans="1:18" x14ac:dyDescent="0.7">
      <c r="A108" s="97">
        <v>3</v>
      </c>
      <c r="B108" s="98" t="s">
        <v>49</v>
      </c>
      <c r="C108" s="98" t="s">
        <v>271</v>
      </c>
      <c r="D108" s="98" t="s">
        <v>70</v>
      </c>
      <c r="E108" s="98" t="s">
        <v>1</v>
      </c>
      <c r="F108" s="98" t="s">
        <v>166</v>
      </c>
      <c r="G108" s="98" t="s">
        <v>609</v>
      </c>
      <c r="H108" s="99">
        <v>4311</v>
      </c>
      <c r="I108" s="97">
        <v>3</v>
      </c>
      <c r="J108" s="100">
        <f>หนองบัวลำภู!F25</f>
        <v>332352.03999999998</v>
      </c>
      <c r="K108" s="100">
        <f>หนองบัวลำภู!AD25</f>
        <v>500077.04000000004</v>
      </c>
      <c r="L108" s="102">
        <f>หนองบัวลำภู!AE25</f>
        <v>1127169.4100000001</v>
      </c>
      <c r="M108" s="102">
        <f>หนองบัวลำภู!AF25</f>
        <v>1036905.88</v>
      </c>
      <c r="N108" s="98"/>
      <c r="O108" s="98"/>
      <c r="P108" s="98"/>
      <c r="Q108" s="90">
        <f t="shared" si="2"/>
        <v>90263.530000000144</v>
      </c>
      <c r="R108" s="91">
        <f t="shared" si="3"/>
        <v>261.4635606587799</v>
      </c>
    </row>
    <row r="109" spans="1:18" x14ac:dyDescent="0.7">
      <c r="A109" s="97">
        <v>4</v>
      </c>
      <c r="B109" s="98" t="s">
        <v>49</v>
      </c>
      <c r="C109" s="98" t="s">
        <v>271</v>
      </c>
      <c r="D109" s="98" t="s">
        <v>70</v>
      </c>
      <c r="E109" s="98" t="s">
        <v>1</v>
      </c>
      <c r="F109" s="98" t="s">
        <v>166</v>
      </c>
      <c r="G109" s="98" t="s">
        <v>610</v>
      </c>
      <c r="H109" s="99">
        <v>7424</v>
      </c>
      <c r="I109" s="97">
        <v>5</v>
      </c>
      <c r="J109" s="100">
        <f>หนองบัวลำภู!F26</f>
        <v>905519.6</v>
      </c>
      <c r="K109" s="101">
        <f>หนองบัวลำภู!AD26</f>
        <v>1019418.39</v>
      </c>
      <c r="L109" s="102">
        <f>หนองบัวลำภู!AE26</f>
        <v>1637547.18</v>
      </c>
      <c r="M109" s="102">
        <f>หนองบัวลำภู!AF26</f>
        <v>1371706.39</v>
      </c>
      <c r="N109" s="98"/>
      <c r="O109" s="98"/>
      <c r="P109" s="98"/>
      <c r="Q109" s="90">
        <f t="shared" si="2"/>
        <v>265840.79000000004</v>
      </c>
      <c r="R109" s="91">
        <f t="shared" si="3"/>
        <v>220.5747817887931</v>
      </c>
    </row>
    <row r="110" spans="1:18" x14ac:dyDescent="0.7">
      <c r="A110" s="97">
        <v>5</v>
      </c>
      <c r="B110" s="98" t="s">
        <v>49</v>
      </c>
      <c r="C110" s="98" t="s">
        <v>271</v>
      </c>
      <c r="D110" s="98" t="s">
        <v>70</v>
      </c>
      <c r="E110" s="98" t="s">
        <v>1</v>
      </c>
      <c r="F110" s="98" t="s">
        <v>166</v>
      </c>
      <c r="G110" s="98" t="s">
        <v>611</v>
      </c>
      <c r="H110" s="99">
        <v>4841</v>
      </c>
      <c r="I110" s="97">
        <v>4</v>
      </c>
      <c r="J110" s="100">
        <f>หนองบัวลำภู!F27</f>
        <v>813367.28</v>
      </c>
      <c r="K110" s="101">
        <f>หนองบัวลำภู!AD27</f>
        <v>940288.20000000007</v>
      </c>
      <c r="L110" s="102">
        <f>หนองบัวลำภู!AE27</f>
        <v>1491899.93</v>
      </c>
      <c r="M110" s="102">
        <f>หนองบัวลำภู!AF27</f>
        <v>1353766.48</v>
      </c>
      <c r="N110" s="98"/>
      <c r="O110" s="98"/>
      <c r="P110" s="98"/>
      <c r="Q110" s="90">
        <f t="shared" si="2"/>
        <v>138133.44999999995</v>
      </c>
      <c r="R110" s="91">
        <f t="shared" si="3"/>
        <v>308.1801136128899</v>
      </c>
    </row>
    <row r="111" spans="1:18" x14ac:dyDescent="0.7">
      <c r="A111" s="97">
        <v>6</v>
      </c>
      <c r="B111" s="98" t="s">
        <v>49</v>
      </c>
      <c r="C111" s="98" t="s">
        <v>271</v>
      </c>
      <c r="D111" s="98" t="s">
        <v>70</v>
      </c>
      <c r="E111" s="98" t="s">
        <v>1</v>
      </c>
      <c r="F111" s="98" t="s">
        <v>166</v>
      </c>
      <c r="G111" s="98" t="s">
        <v>612</v>
      </c>
      <c r="H111" s="99">
        <v>3165</v>
      </c>
      <c r="I111" s="97">
        <v>3</v>
      </c>
      <c r="J111" s="100">
        <f>หนองบัวลำภู!F28</f>
        <v>742337.51</v>
      </c>
      <c r="K111" s="101">
        <f>หนองบัวลำภู!AD28</f>
        <v>790130.96</v>
      </c>
      <c r="L111" s="102">
        <f>หนองบัวลำภู!AE28</f>
        <v>1466259.02</v>
      </c>
      <c r="M111" s="102">
        <f>หนองบัวลำภู!AF28</f>
        <v>1172389.3400000001</v>
      </c>
      <c r="N111" s="98"/>
      <c r="O111" s="98"/>
      <c r="P111" s="98"/>
      <c r="Q111" s="90">
        <f t="shared" si="2"/>
        <v>293869.67999999993</v>
      </c>
      <c r="R111" s="91">
        <f t="shared" si="3"/>
        <v>463.27299210110584</v>
      </c>
    </row>
    <row r="112" spans="1:18" x14ac:dyDescent="0.7">
      <c r="A112" s="97">
        <v>7</v>
      </c>
      <c r="B112" s="98" t="s">
        <v>49</v>
      </c>
      <c r="C112" s="98" t="s">
        <v>271</v>
      </c>
      <c r="D112" s="98" t="s">
        <v>70</v>
      </c>
      <c r="E112" s="98" t="s">
        <v>1</v>
      </c>
      <c r="F112" s="98" t="s">
        <v>166</v>
      </c>
      <c r="G112" s="98" t="s">
        <v>613</v>
      </c>
      <c r="H112" s="99">
        <v>3662</v>
      </c>
      <c r="I112" s="97">
        <v>3</v>
      </c>
      <c r="J112" s="100">
        <f>หนองบัวลำภู!F29</f>
        <v>652938.63</v>
      </c>
      <c r="K112" s="101">
        <f>หนองบัวลำภู!AD29</f>
        <v>782011.54</v>
      </c>
      <c r="L112" s="102">
        <f>หนองบัวลำภู!AE29</f>
        <v>1379495.5899999999</v>
      </c>
      <c r="M112" s="102">
        <f>หนองบัวลำภู!AF29</f>
        <v>893556.54</v>
      </c>
      <c r="N112" s="98"/>
      <c r="O112" s="98"/>
      <c r="P112" s="98"/>
      <c r="Q112" s="90">
        <f t="shared" si="2"/>
        <v>485939.04999999981</v>
      </c>
      <c r="R112" s="91">
        <f t="shared" si="3"/>
        <v>376.70551338066628</v>
      </c>
    </row>
    <row r="113" spans="1:18" x14ac:dyDescent="0.7">
      <c r="A113" s="97">
        <v>8</v>
      </c>
      <c r="B113" s="98" t="s">
        <v>49</v>
      </c>
      <c r="C113" s="98" t="s">
        <v>271</v>
      </c>
      <c r="D113" s="98" t="s">
        <v>70</v>
      </c>
      <c r="E113" s="98" t="s">
        <v>1</v>
      </c>
      <c r="F113" s="98" t="s">
        <v>166</v>
      </c>
      <c r="G113" s="98" t="s">
        <v>614</v>
      </c>
      <c r="H113" s="99">
        <v>2860</v>
      </c>
      <c r="I113" s="97">
        <v>2</v>
      </c>
      <c r="J113" s="100">
        <f>หนองบัวลำภู!F30</f>
        <v>557634.18999999994</v>
      </c>
      <c r="K113" s="101">
        <f>หนองบัวลำภู!AD30</f>
        <v>742545.23</v>
      </c>
      <c r="L113" s="102">
        <f>หนองบัวลำภู!AE30</f>
        <v>815969.22</v>
      </c>
      <c r="M113" s="102">
        <f>หนองบัวลำภู!AF30</f>
        <v>670525.01</v>
      </c>
      <c r="N113" s="98"/>
      <c r="O113" s="98"/>
      <c r="P113" s="98"/>
      <c r="Q113" s="90">
        <f t="shared" si="2"/>
        <v>145444.20999999996</v>
      </c>
      <c r="R113" s="91">
        <f t="shared" si="3"/>
        <v>285.30392307692307</v>
      </c>
    </row>
    <row r="114" spans="1:18" x14ac:dyDescent="0.7">
      <c r="A114" s="97">
        <v>9</v>
      </c>
      <c r="B114" s="98" t="s">
        <v>49</v>
      </c>
      <c r="C114" s="98" t="s">
        <v>271</v>
      </c>
      <c r="D114" s="98" t="s">
        <v>70</v>
      </c>
      <c r="E114" s="98" t="s">
        <v>1</v>
      </c>
      <c r="F114" s="98" t="s">
        <v>166</v>
      </c>
      <c r="G114" s="98" t="s">
        <v>615</v>
      </c>
      <c r="H114" s="99">
        <v>6859</v>
      </c>
      <c r="I114" s="97">
        <v>5</v>
      </c>
      <c r="J114" s="100">
        <f>หนองบัวลำภู!F31</f>
        <v>538906.88</v>
      </c>
      <c r="K114" s="101">
        <f>หนองบัวลำภู!AD31</f>
        <v>636108.02</v>
      </c>
      <c r="L114" s="102">
        <f>หนองบัวลำภู!AE31</f>
        <v>1255509.29</v>
      </c>
      <c r="M114" s="102">
        <f>หนองบัวลำภู!AF31</f>
        <v>1253248.1500000001</v>
      </c>
      <c r="N114" s="98"/>
      <c r="O114" s="98"/>
      <c r="P114" s="98"/>
      <c r="Q114" s="90">
        <f t="shared" si="2"/>
        <v>2261.1399999998976</v>
      </c>
      <c r="R114" s="91">
        <f t="shared" si="3"/>
        <v>183.04552996063566</v>
      </c>
    </row>
    <row r="115" spans="1:18" x14ac:dyDescent="0.7">
      <c r="A115" s="97">
        <v>10</v>
      </c>
      <c r="B115" s="98" t="s">
        <v>49</v>
      </c>
      <c r="C115" s="98" t="s">
        <v>271</v>
      </c>
      <c r="D115" s="98" t="s">
        <v>70</v>
      </c>
      <c r="E115" s="98" t="s">
        <v>1</v>
      </c>
      <c r="F115" s="98" t="s">
        <v>166</v>
      </c>
      <c r="G115" s="98" t="s">
        <v>616</v>
      </c>
      <c r="H115" s="99">
        <v>2919</v>
      </c>
      <c r="I115" s="97">
        <v>2</v>
      </c>
      <c r="J115" s="100">
        <f>หนองบัวลำภู!F32</f>
        <v>388170.12</v>
      </c>
      <c r="K115" s="101">
        <f>หนองบัวลำภู!AD32</f>
        <v>450834.13</v>
      </c>
      <c r="L115" s="102">
        <f>หนองบัวลำภู!AE32</f>
        <v>941664.77</v>
      </c>
      <c r="M115" s="102">
        <f>หนองบัวลำภู!AF32</f>
        <v>763631.85</v>
      </c>
      <c r="N115" s="98"/>
      <c r="O115" s="98"/>
      <c r="P115" s="98"/>
      <c r="Q115" s="90">
        <f t="shared" si="2"/>
        <v>178032.92000000004</v>
      </c>
      <c r="R115" s="91">
        <f t="shared" si="3"/>
        <v>322.59841384035627</v>
      </c>
    </row>
    <row r="116" spans="1:18" x14ac:dyDescent="0.7">
      <c r="A116" s="97">
        <v>11</v>
      </c>
      <c r="B116" s="98" t="s">
        <v>49</v>
      </c>
      <c r="C116" s="98" t="s">
        <v>271</v>
      </c>
      <c r="D116" s="98" t="s">
        <v>70</v>
      </c>
      <c r="E116" s="98" t="s">
        <v>1</v>
      </c>
      <c r="F116" s="98" t="s">
        <v>166</v>
      </c>
      <c r="G116" s="98" t="s">
        <v>617</v>
      </c>
      <c r="H116" s="99">
        <v>5877</v>
      </c>
      <c r="I116" s="97">
        <v>4</v>
      </c>
      <c r="J116" s="100">
        <f>หนองบัวลำภู!F33</f>
        <v>442979.33</v>
      </c>
      <c r="K116" s="101">
        <f>หนองบัวลำภู!AD33</f>
        <v>610146.55000000005</v>
      </c>
      <c r="L116" s="102">
        <f>หนองบัวลำภู!AE33</f>
        <v>1502355.46</v>
      </c>
      <c r="M116" s="102">
        <f>หนองบัวลำภู!AF33</f>
        <v>1180138.9300000002</v>
      </c>
      <c r="N116" s="98"/>
      <c r="O116" s="98"/>
      <c r="P116" s="98"/>
      <c r="Q116" s="90">
        <f t="shared" si="2"/>
        <v>322216.5299999998</v>
      </c>
      <c r="R116" s="91">
        <f t="shared" si="3"/>
        <v>255.63305427939423</v>
      </c>
    </row>
    <row r="117" spans="1:18" x14ac:dyDescent="0.7">
      <c r="A117" s="97">
        <v>12</v>
      </c>
      <c r="B117" s="98" t="s">
        <v>49</v>
      </c>
      <c r="C117" s="98" t="s">
        <v>271</v>
      </c>
      <c r="D117" s="98" t="s">
        <v>70</v>
      </c>
      <c r="E117" s="98" t="s">
        <v>1</v>
      </c>
      <c r="F117" s="98" t="s">
        <v>166</v>
      </c>
      <c r="G117" s="98" t="s">
        <v>618</v>
      </c>
      <c r="H117" s="99">
        <v>5647</v>
      </c>
      <c r="I117" s="97">
        <v>4</v>
      </c>
      <c r="J117" s="100">
        <f>หนองบัวลำภู!F34</f>
        <v>953114.38</v>
      </c>
      <c r="K117" s="101">
        <f>หนองบัวลำภู!AD34</f>
        <v>1088470.7</v>
      </c>
      <c r="L117" s="102">
        <f>หนองบัวลำภู!AE34</f>
        <v>1478033.22</v>
      </c>
      <c r="M117" s="102">
        <f>หนองบัวลำภู!AF34</f>
        <v>1077195.3700000001</v>
      </c>
      <c r="N117" s="98"/>
      <c r="O117" s="98"/>
      <c r="P117" s="98"/>
      <c r="Q117" s="90">
        <f t="shared" si="2"/>
        <v>400837.84999999986</v>
      </c>
      <c r="R117" s="91">
        <f t="shared" si="3"/>
        <v>261.73777581016469</v>
      </c>
    </row>
    <row r="118" spans="1:18" x14ac:dyDescent="0.7">
      <c r="A118" s="97">
        <v>13</v>
      </c>
      <c r="B118" s="98" t="s">
        <v>49</v>
      </c>
      <c r="C118" s="98" t="s">
        <v>271</v>
      </c>
      <c r="D118" s="98" t="s">
        <v>70</v>
      </c>
      <c r="E118" s="98" t="s">
        <v>1</v>
      </c>
      <c r="F118" s="98" t="s">
        <v>166</v>
      </c>
      <c r="G118" s="98" t="s">
        <v>619</v>
      </c>
      <c r="H118" s="99">
        <v>4300</v>
      </c>
      <c r="I118" s="97">
        <v>3</v>
      </c>
      <c r="J118" s="100">
        <f>หนองบัวลำภู!F35</f>
        <v>660360.86</v>
      </c>
      <c r="K118" s="101">
        <f>หนองบัวลำภู!AD35</f>
        <v>820377.44</v>
      </c>
      <c r="L118" s="102">
        <f>หนองบัวลำภู!AE35</f>
        <v>1040713.36</v>
      </c>
      <c r="M118" s="102">
        <f>หนองบัวลำภู!AF35</f>
        <v>848082.33000000007</v>
      </c>
      <c r="N118" s="98"/>
      <c r="O118" s="98"/>
      <c r="P118" s="98"/>
      <c r="Q118" s="90">
        <f t="shared" si="2"/>
        <v>192631.02999999991</v>
      </c>
      <c r="R118" s="91">
        <f t="shared" si="3"/>
        <v>242.02636279069768</v>
      </c>
    </row>
    <row r="119" spans="1:18" s="109" customFormat="1" x14ac:dyDescent="0.7">
      <c r="A119" s="103">
        <v>2</v>
      </c>
      <c r="B119" s="104" t="s">
        <v>49</v>
      </c>
      <c r="C119" s="104"/>
      <c r="D119" s="104"/>
      <c r="E119" s="104" t="s">
        <v>63</v>
      </c>
      <c r="F119" s="104"/>
      <c r="G119" s="104" t="s">
        <v>273</v>
      </c>
      <c r="H119" s="110">
        <f>SUM(H106:H118)</f>
        <v>59249</v>
      </c>
      <c r="I119" s="103"/>
      <c r="J119" s="106">
        <f>SUM(J106:J118)</f>
        <v>8569675.1999999993</v>
      </c>
      <c r="K119" s="106">
        <f>SUM(K106:K118)</f>
        <v>10076265.229999999</v>
      </c>
      <c r="L119" s="106">
        <f>SUM(L106:L118)</f>
        <v>16477347.779999999</v>
      </c>
      <c r="M119" s="106">
        <f>SUM(M106:M118)</f>
        <v>13422597.559999997</v>
      </c>
      <c r="N119" s="104">
        <v>12</v>
      </c>
      <c r="O119" s="104">
        <v>12</v>
      </c>
      <c r="P119" s="104">
        <f>N119-O119</f>
        <v>0</v>
      </c>
      <c r="Q119" s="107">
        <f t="shared" si="2"/>
        <v>3054750.2200000025</v>
      </c>
      <c r="R119" s="108">
        <f>L119/H119</f>
        <v>278.10339043696939</v>
      </c>
    </row>
    <row r="120" spans="1:18" x14ac:dyDescent="0.7">
      <c r="A120" s="97">
        <v>1</v>
      </c>
      <c r="B120" s="98" t="s">
        <v>49</v>
      </c>
      <c r="C120" s="98" t="s">
        <v>274</v>
      </c>
      <c r="D120" s="98" t="s">
        <v>77</v>
      </c>
      <c r="E120" s="98" t="s">
        <v>2</v>
      </c>
      <c r="F120" s="98" t="s">
        <v>196</v>
      </c>
      <c r="G120" s="98" t="s">
        <v>275</v>
      </c>
      <c r="H120" s="99"/>
      <c r="I120" s="97"/>
      <c r="J120" s="100"/>
      <c r="K120" s="101"/>
      <c r="L120" s="102"/>
      <c r="M120" s="102"/>
      <c r="N120" s="98"/>
      <c r="O120" s="98"/>
      <c r="P120" s="98"/>
    </row>
    <row r="121" spans="1:18" x14ac:dyDescent="0.7">
      <c r="A121" s="97">
        <v>2</v>
      </c>
      <c r="B121" s="98" t="s">
        <v>49</v>
      </c>
      <c r="C121" s="98" t="s">
        <v>274</v>
      </c>
      <c r="D121" s="98" t="s">
        <v>77</v>
      </c>
      <c r="E121" s="98" t="s">
        <v>2</v>
      </c>
      <c r="F121" s="98" t="s">
        <v>166</v>
      </c>
      <c r="G121" s="98" t="s">
        <v>620</v>
      </c>
      <c r="H121" s="99">
        <v>1926</v>
      </c>
      <c r="I121" s="97">
        <v>2</v>
      </c>
      <c r="J121" s="100">
        <f>หนองบัวลำภู!F36</f>
        <v>480704.95</v>
      </c>
      <c r="K121" s="101">
        <f>หนองบัวลำภู!AD36</f>
        <v>561551.12</v>
      </c>
      <c r="L121" s="102">
        <f>หนองบัวลำภู!AE36</f>
        <v>406751.12</v>
      </c>
      <c r="M121" s="102">
        <f>หนองบัวลำภู!AF36</f>
        <v>158128.53</v>
      </c>
      <c r="N121" s="98"/>
      <c r="O121" s="98"/>
      <c r="P121" s="98"/>
      <c r="Q121" s="90">
        <f t="shared" si="2"/>
        <v>248622.59</v>
      </c>
      <c r="R121" s="91">
        <f t="shared" si="3"/>
        <v>211.18957424714435</v>
      </c>
    </row>
    <row r="122" spans="1:18" x14ac:dyDescent="0.7">
      <c r="A122" s="97">
        <v>3</v>
      </c>
      <c r="B122" s="98" t="s">
        <v>49</v>
      </c>
      <c r="C122" s="98" t="s">
        <v>274</v>
      </c>
      <c r="D122" s="98" t="s">
        <v>77</v>
      </c>
      <c r="E122" s="98" t="s">
        <v>2</v>
      </c>
      <c r="F122" s="98" t="s">
        <v>166</v>
      </c>
      <c r="G122" s="98" t="s">
        <v>621</v>
      </c>
      <c r="H122" s="99">
        <v>4146</v>
      </c>
      <c r="I122" s="97">
        <v>3</v>
      </c>
      <c r="J122" s="100">
        <f>หนองบัวลำภู!F37</f>
        <v>786829.31</v>
      </c>
      <c r="K122" s="101">
        <f>หนองบัวลำภู!AD37</f>
        <v>927439.83000000007</v>
      </c>
      <c r="L122" s="102">
        <f>หนองบัวลำภู!AE37</f>
        <v>797386.58</v>
      </c>
      <c r="M122" s="102">
        <f>หนองบัวลำภู!AF37</f>
        <v>277766.07000000007</v>
      </c>
      <c r="N122" s="98"/>
      <c r="O122" s="98"/>
      <c r="P122" s="98"/>
      <c r="Q122" s="90">
        <f t="shared" si="2"/>
        <v>519620.50999999989</v>
      </c>
      <c r="R122" s="91">
        <f t="shared" si="3"/>
        <v>192.32671972986009</v>
      </c>
    </row>
    <row r="123" spans="1:18" x14ac:dyDescent="0.7">
      <c r="A123" s="97">
        <v>4</v>
      </c>
      <c r="B123" s="98" t="s">
        <v>49</v>
      </c>
      <c r="C123" s="98" t="s">
        <v>274</v>
      </c>
      <c r="D123" s="98" t="s">
        <v>77</v>
      </c>
      <c r="E123" s="98" t="s">
        <v>2</v>
      </c>
      <c r="F123" s="98" t="s">
        <v>166</v>
      </c>
      <c r="G123" s="98" t="s">
        <v>622</v>
      </c>
      <c r="H123" s="99">
        <v>1218</v>
      </c>
      <c r="I123" s="97">
        <v>1</v>
      </c>
      <c r="J123" s="100">
        <f>หนองบัวลำภู!F38</f>
        <v>354236.34</v>
      </c>
      <c r="K123" s="101">
        <f>หนองบัวลำภู!AD38</f>
        <v>381091.39</v>
      </c>
      <c r="L123" s="102">
        <f>หนองบัวลำภู!AE38</f>
        <v>100625.7</v>
      </c>
      <c r="M123" s="102">
        <f>หนองบัวลำภู!AF38</f>
        <v>164230.37</v>
      </c>
      <c r="N123" s="98"/>
      <c r="O123" s="98"/>
      <c r="P123" s="98"/>
      <c r="Q123" s="90">
        <f t="shared" si="2"/>
        <v>-63604.67</v>
      </c>
      <c r="R123" s="91">
        <f t="shared" si="3"/>
        <v>82.615517241379308</v>
      </c>
    </row>
    <row r="124" spans="1:18" x14ac:dyDescent="0.7">
      <c r="A124" s="97">
        <v>5</v>
      </c>
      <c r="B124" s="98" t="s">
        <v>49</v>
      </c>
      <c r="C124" s="98" t="s">
        <v>274</v>
      </c>
      <c r="D124" s="98" t="s">
        <v>77</v>
      </c>
      <c r="E124" s="98" t="s">
        <v>2</v>
      </c>
      <c r="F124" s="98" t="s">
        <v>166</v>
      </c>
      <c r="G124" s="98" t="s">
        <v>623</v>
      </c>
      <c r="H124" s="99">
        <v>5296</v>
      </c>
      <c r="I124" s="97">
        <v>4</v>
      </c>
      <c r="J124" s="100">
        <f>หนองบัวลำภู!F39</f>
        <v>1506275.73</v>
      </c>
      <c r="K124" s="101">
        <f>หนองบัวลำภู!AD39</f>
        <v>1732211.83</v>
      </c>
      <c r="L124" s="102">
        <f>หนองบัวลำภู!AE39</f>
        <v>1070928.75</v>
      </c>
      <c r="M124" s="102">
        <f>หนองบัวลำภู!AF39</f>
        <v>416888.11</v>
      </c>
      <c r="N124" s="98"/>
      <c r="O124" s="98"/>
      <c r="P124" s="98"/>
      <c r="Q124" s="90">
        <f t="shared" si="2"/>
        <v>654040.64</v>
      </c>
      <c r="R124" s="91">
        <f t="shared" si="3"/>
        <v>202.21464312688821</v>
      </c>
    </row>
    <row r="125" spans="1:18" x14ac:dyDescent="0.7">
      <c r="A125" s="97">
        <v>6</v>
      </c>
      <c r="B125" s="98" t="s">
        <v>49</v>
      </c>
      <c r="C125" s="98" t="s">
        <v>274</v>
      </c>
      <c r="D125" s="98" t="s">
        <v>77</v>
      </c>
      <c r="E125" s="98" t="s">
        <v>2</v>
      </c>
      <c r="F125" s="98" t="s">
        <v>166</v>
      </c>
      <c r="G125" s="98" t="s">
        <v>624</v>
      </c>
      <c r="H125" s="99">
        <v>3642</v>
      </c>
      <c r="I125" s="97">
        <v>3</v>
      </c>
      <c r="J125" s="100">
        <f>หนองบัวลำภู!F40</f>
        <v>1138546.8400000001</v>
      </c>
      <c r="K125" s="101">
        <f>หนองบัวลำภู!AD40</f>
        <v>1292073.5900000001</v>
      </c>
      <c r="L125" s="102">
        <f>หนองบัวลำภู!AE40</f>
        <v>606532.34</v>
      </c>
      <c r="M125" s="102">
        <f>หนองบัวลำภู!AF40</f>
        <v>442359.39999999997</v>
      </c>
      <c r="N125" s="98"/>
      <c r="O125" s="98"/>
      <c r="P125" s="98"/>
      <c r="Q125" s="90">
        <f t="shared" si="2"/>
        <v>164172.94</v>
      </c>
      <c r="R125" s="91">
        <f t="shared" si="3"/>
        <v>166.53825919824271</v>
      </c>
    </row>
    <row r="126" spans="1:18" x14ac:dyDescent="0.7">
      <c r="A126" s="97">
        <v>7</v>
      </c>
      <c r="B126" s="98" t="s">
        <v>49</v>
      </c>
      <c r="C126" s="98" t="s">
        <v>274</v>
      </c>
      <c r="D126" s="98" t="s">
        <v>77</v>
      </c>
      <c r="E126" s="98" t="s">
        <v>2</v>
      </c>
      <c r="F126" s="98" t="s">
        <v>166</v>
      </c>
      <c r="G126" s="98" t="s">
        <v>625</v>
      </c>
      <c r="H126" s="99">
        <v>3621</v>
      </c>
      <c r="I126" s="97">
        <v>3</v>
      </c>
      <c r="J126" s="100">
        <f>หนองบัวลำภู!F41</f>
        <v>1051782.6399999999</v>
      </c>
      <c r="K126" s="101">
        <f>หนองบัวลำภู!AD41</f>
        <v>1253005.1099999999</v>
      </c>
      <c r="L126" s="102">
        <f>หนองบัวลำภู!AE41</f>
        <v>569003.73</v>
      </c>
      <c r="M126" s="102">
        <f>หนองบัวลำภู!AF41</f>
        <v>207645.76</v>
      </c>
      <c r="N126" s="98"/>
      <c r="O126" s="98"/>
      <c r="P126" s="98"/>
      <c r="Q126" s="90">
        <f t="shared" si="2"/>
        <v>361357.97</v>
      </c>
      <c r="R126" s="91">
        <f t="shared" si="3"/>
        <v>157.139942004971</v>
      </c>
    </row>
    <row r="127" spans="1:18" x14ac:dyDescent="0.7">
      <c r="A127" s="97">
        <v>8</v>
      </c>
      <c r="B127" s="98" t="s">
        <v>49</v>
      </c>
      <c r="C127" s="98" t="s">
        <v>274</v>
      </c>
      <c r="D127" s="98" t="s">
        <v>77</v>
      </c>
      <c r="E127" s="98" t="s">
        <v>2</v>
      </c>
      <c r="F127" s="98" t="s">
        <v>166</v>
      </c>
      <c r="G127" s="98" t="s">
        <v>626</v>
      </c>
      <c r="H127" s="99">
        <v>1853</v>
      </c>
      <c r="I127" s="97">
        <v>2</v>
      </c>
      <c r="J127" s="100">
        <f>หนองบัวลำภู!F42</f>
        <v>530591.78</v>
      </c>
      <c r="K127" s="101">
        <f>หนองบัวลำภู!AD42</f>
        <v>673313.66</v>
      </c>
      <c r="L127" s="102">
        <f>หนองบัวลำภู!AE42</f>
        <v>393964.99</v>
      </c>
      <c r="M127" s="102">
        <f>หนองบัวลำภู!AF42</f>
        <v>246245.36</v>
      </c>
      <c r="N127" s="98"/>
      <c r="O127" s="98"/>
      <c r="P127" s="98"/>
      <c r="Q127" s="90">
        <f t="shared" si="2"/>
        <v>147719.63</v>
      </c>
      <c r="R127" s="91">
        <f t="shared" si="3"/>
        <v>212.60927684835403</v>
      </c>
    </row>
    <row r="128" spans="1:18" x14ac:dyDescent="0.7">
      <c r="A128" s="97">
        <v>9</v>
      </c>
      <c r="B128" s="98" t="s">
        <v>49</v>
      </c>
      <c r="C128" s="98" t="s">
        <v>274</v>
      </c>
      <c r="D128" s="98" t="s">
        <v>77</v>
      </c>
      <c r="E128" s="98" t="s">
        <v>2</v>
      </c>
      <c r="F128" s="98" t="s">
        <v>166</v>
      </c>
      <c r="G128" s="98" t="s">
        <v>627</v>
      </c>
      <c r="H128" s="99">
        <v>1606</v>
      </c>
      <c r="I128" s="97">
        <v>2</v>
      </c>
      <c r="J128" s="100">
        <f>หนองบัวลำภู!F43</f>
        <v>555211.82999999996</v>
      </c>
      <c r="K128" s="101">
        <f>หนองบัวลำภู!AD43</f>
        <v>623621.99</v>
      </c>
      <c r="L128" s="102">
        <f>หนองบัวลำภู!AE43</f>
        <v>274538.08999999997</v>
      </c>
      <c r="M128" s="102">
        <f>หนองบัวลำภู!AF43</f>
        <v>172563.65</v>
      </c>
      <c r="N128" s="98"/>
      <c r="O128" s="98"/>
      <c r="P128" s="98"/>
      <c r="Q128" s="90">
        <f t="shared" si="2"/>
        <v>101974.43999999997</v>
      </c>
      <c r="R128" s="91">
        <f t="shared" si="3"/>
        <v>170.94526151930259</v>
      </c>
    </row>
    <row r="129" spans="1:18" x14ac:dyDescent="0.7">
      <c r="A129" s="97">
        <v>10</v>
      </c>
      <c r="B129" s="98" t="s">
        <v>49</v>
      </c>
      <c r="C129" s="98" t="s">
        <v>274</v>
      </c>
      <c r="D129" s="98" t="s">
        <v>77</v>
      </c>
      <c r="E129" s="98" t="s">
        <v>2</v>
      </c>
      <c r="F129" s="98" t="s">
        <v>166</v>
      </c>
      <c r="G129" s="98" t="s">
        <v>628</v>
      </c>
      <c r="H129" s="99">
        <v>4293</v>
      </c>
      <c r="I129" s="97">
        <v>3</v>
      </c>
      <c r="J129" s="100">
        <f>หนองบัวลำภู!F44</f>
        <v>946160.42</v>
      </c>
      <c r="K129" s="101">
        <f>หนองบัวลำภู!AD44</f>
        <v>1128042.2</v>
      </c>
      <c r="L129" s="102">
        <f>หนองบัวลำภู!AE44</f>
        <v>582105.03</v>
      </c>
      <c r="M129" s="102">
        <f>หนองบัวลำภู!AF44</f>
        <v>274165.06</v>
      </c>
      <c r="N129" s="98"/>
      <c r="O129" s="98"/>
      <c r="P129" s="98"/>
      <c r="Q129" s="90">
        <f t="shared" si="2"/>
        <v>307939.97000000003</v>
      </c>
      <c r="R129" s="91">
        <f t="shared" si="3"/>
        <v>135.59399720475193</v>
      </c>
    </row>
    <row r="130" spans="1:18" x14ac:dyDescent="0.7">
      <c r="A130" s="97">
        <v>11</v>
      </c>
      <c r="B130" s="98" t="s">
        <v>49</v>
      </c>
      <c r="C130" s="98" t="s">
        <v>274</v>
      </c>
      <c r="D130" s="98" t="s">
        <v>77</v>
      </c>
      <c r="E130" s="98" t="s">
        <v>2</v>
      </c>
      <c r="F130" s="98" t="s">
        <v>166</v>
      </c>
      <c r="G130" s="98" t="s">
        <v>629</v>
      </c>
      <c r="H130" s="99">
        <v>2536</v>
      </c>
      <c r="I130" s="97">
        <v>2</v>
      </c>
      <c r="J130" s="100">
        <f>หนองบัวลำภู!F45</f>
        <v>414328.54</v>
      </c>
      <c r="K130" s="101">
        <f>หนองบัวลำภู!AD45</f>
        <v>441112.84</v>
      </c>
      <c r="L130" s="102">
        <f>หนองบัวลำภู!AE45</f>
        <v>64125.3</v>
      </c>
      <c r="M130" s="102">
        <f>หนองบัวลำภู!AF45</f>
        <v>106515.60999999999</v>
      </c>
      <c r="N130" s="98"/>
      <c r="O130" s="98"/>
      <c r="P130" s="98"/>
      <c r="Q130" s="90">
        <f t="shared" si="2"/>
        <v>-42390.309999999983</v>
      </c>
      <c r="R130" s="91">
        <f t="shared" si="3"/>
        <v>25.286001577287067</v>
      </c>
    </row>
    <row r="131" spans="1:18" x14ac:dyDescent="0.7">
      <c r="A131" s="97">
        <v>12</v>
      </c>
      <c r="B131" s="98" t="s">
        <v>49</v>
      </c>
      <c r="C131" s="98" t="s">
        <v>274</v>
      </c>
      <c r="D131" s="98" t="s">
        <v>77</v>
      </c>
      <c r="E131" s="98" t="s">
        <v>2</v>
      </c>
      <c r="F131" s="98" t="s">
        <v>166</v>
      </c>
      <c r="G131" s="98" t="s">
        <v>630</v>
      </c>
      <c r="H131" s="99">
        <v>3568</v>
      </c>
      <c r="I131" s="97">
        <v>3</v>
      </c>
      <c r="J131" s="100">
        <f>หนองบัวลำภู!F46</f>
        <v>386830.91</v>
      </c>
      <c r="K131" s="101">
        <f>หนองบัวลำภู!AD46</f>
        <v>510426.26999999996</v>
      </c>
      <c r="L131" s="102">
        <f>หนองบัวลำภู!AE46</f>
        <v>598374.31000000006</v>
      </c>
      <c r="M131" s="102">
        <f>หนองบัวลำภู!AF46</f>
        <v>389807.99</v>
      </c>
      <c r="N131" s="98"/>
      <c r="O131" s="98"/>
      <c r="P131" s="98"/>
      <c r="Q131" s="90">
        <f t="shared" si="2"/>
        <v>208566.32000000007</v>
      </c>
      <c r="R131" s="91">
        <f t="shared" si="3"/>
        <v>167.70580437219732</v>
      </c>
    </row>
    <row r="132" spans="1:18" x14ac:dyDescent="0.7">
      <c r="A132" s="97">
        <v>13</v>
      </c>
      <c r="B132" s="98" t="s">
        <v>49</v>
      </c>
      <c r="C132" s="98" t="s">
        <v>274</v>
      </c>
      <c r="D132" s="98" t="s">
        <v>77</v>
      </c>
      <c r="E132" s="98" t="s">
        <v>2</v>
      </c>
      <c r="F132" s="98" t="s">
        <v>166</v>
      </c>
      <c r="G132" s="98" t="s">
        <v>631</v>
      </c>
      <c r="H132" s="99">
        <v>2724</v>
      </c>
      <c r="I132" s="97">
        <v>2</v>
      </c>
      <c r="J132" s="100">
        <f>หนองบัวลำภู!F47</f>
        <v>298066.53000000003</v>
      </c>
      <c r="K132" s="101">
        <f>หนองบัวลำภู!AD47</f>
        <v>616946.54</v>
      </c>
      <c r="L132" s="102">
        <f>หนองบัวลำภู!AE47</f>
        <v>1092506.67</v>
      </c>
      <c r="M132" s="102">
        <f>หนองบัวลำภู!AF47</f>
        <v>640019.38</v>
      </c>
      <c r="N132" s="98"/>
      <c r="O132" s="98"/>
      <c r="P132" s="98"/>
      <c r="Q132" s="90">
        <f t="shared" si="2"/>
        <v>452487.28999999992</v>
      </c>
      <c r="R132" s="91">
        <f t="shared" si="3"/>
        <v>401.06705947136561</v>
      </c>
    </row>
    <row r="133" spans="1:18" x14ac:dyDescent="0.7">
      <c r="A133" s="97">
        <v>14</v>
      </c>
      <c r="B133" s="98" t="s">
        <v>49</v>
      </c>
      <c r="C133" s="98" t="s">
        <v>274</v>
      </c>
      <c r="D133" s="98" t="s">
        <v>77</v>
      </c>
      <c r="E133" s="98" t="s">
        <v>2</v>
      </c>
      <c r="F133" s="98" t="s">
        <v>166</v>
      </c>
      <c r="G133" s="98" t="s">
        <v>632</v>
      </c>
      <c r="H133" s="99">
        <v>1550</v>
      </c>
      <c r="I133" s="97">
        <v>2</v>
      </c>
      <c r="J133" s="100">
        <f>หนองบัวลำภู!F48</f>
        <v>353620.54</v>
      </c>
      <c r="K133" s="101">
        <f>หนองบัวลำภู!AD48</f>
        <v>431378.97</v>
      </c>
      <c r="L133" s="102">
        <f>หนองบัวลำภู!AE48</f>
        <v>209218.18</v>
      </c>
      <c r="M133" s="102">
        <f>หนองบัวลำภู!AF48</f>
        <v>289308.14</v>
      </c>
      <c r="N133" s="98"/>
      <c r="O133" s="98"/>
      <c r="P133" s="98"/>
      <c r="Q133" s="90">
        <f t="shared" si="2"/>
        <v>-80089.960000000021</v>
      </c>
      <c r="R133" s="91">
        <f t="shared" si="3"/>
        <v>134.97947096774192</v>
      </c>
    </row>
    <row r="134" spans="1:18" x14ac:dyDescent="0.7">
      <c r="A134" s="97">
        <v>15</v>
      </c>
      <c r="B134" s="98" t="s">
        <v>49</v>
      </c>
      <c r="C134" s="98" t="s">
        <v>274</v>
      </c>
      <c r="D134" s="98" t="s">
        <v>77</v>
      </c>
      <c r="E134" s="98" t="s">
        <v>2</v>
      </c>
      <c r="F134" s="98" t="s">
        <v>166</v>
      </c>
      <c r="G134" s="98" t="s">
        <v>633</v>
      </c>
      <c r="H134" s="99">
        <v>2348</v>
      </c>
      <c r="I134" s="97">
        <v>2</v>
      </c>
      <c r="J134" s="100">
        <f>หนองบัวลำภู!F49</f>
        <v>622330.81000000006</v>
      </c>
      <c r="K134" s="101">
        <f>หนองบัวลำภู!AD49</f>
        <v>629004.54</v>
      </c>
      <c r="L134" s="102">
        <f>หนองบัวลำภู!AE49</f>
        <v>13023.47</v>
      </c>
      <c r="M134" s="102">
        <f>หนองบัวลำภู!AF49</f>
        <v>75044.72</v>
      </c>
      <c r="N134" s="98"/>
      <c r="O134" s="98"/>
      <c r="P134" s="98"/>
      <c r="Q134" s="90">
        <f t="shared" si="2"/>
        <v>-62021.25</v>
      </c>
      <c r="R134" s="91">
        <f t="shared" si="3"/>
        <v>5.5466226575809197</v>
      </c>
    </row>
    <row r="135" spans="1:18" s="109" customFormat="1" x14ac:dyDescent="0.7">
      <c r="A135" s="103">
        <v>3</v>
      </c>
      <c r="B135" s="104" t="s">
        <v>49</v>
      </c>
      <c r="C135" s="104"/>
      <c r="D135" s="104"/>
      <c r="E135" s="104" t="s">
        <v>63</v>
      </c>
      <c r="F135" s="104"/>
      <c r="G135" s="104" t="s">
        <v>276</v>
      </c>
      <c r="H135" s="110">
        <f>SUM(H120:H134)</f>
        <v>40327</v>
      </c>
      <c r="I135" s="103"/>
      <c r="J135" s="106">
        <f>SUM(J121:J134)</f>
        <v>9425517.1699999999</v>
      </c>
      <c r="K135" s="106">
        <f>SUM(K120:K134)</f>
        <v>11201219.880000003</v>
      </c>
      <c r="L135" s="106">
        <f>SUM(L120:L134)</f>
        <v>6779084.2599999988</v>
      </c>
      <c r="M135" s="106">
        <f>SUM(M120:M134)</f>
        <v>3860688.1500000004</v>
      </c>
      <c r="N135" s="104">
        <v>14</v>
      </c>
      <c r="O135" s="104">
        <v>14</v>
      </c>
      <c r="P135" s="104">
        <f>N135-O135</f>
        <v>0</v>
      </c>
      <c r="Q135" s="107">
        <f t="shared" ref="Q135:Q197" si="5">L135-M135</f>
        <v>2918396.1099999985</v>
      </c>
      <c r="R135" s="108">
        <f>L135/H135</f>
        <v>168.10286557393306</v>
      </c>
    </row>
    <row r="136" spans="1:18" x14ac:dyDescent="0.7">
      <c r="A136" s="97">
        <v>1</v>
      </c>
      <c r="B136" s="98" t="s">
        <v>49</v>
      </c>
      <c r="C136" s="98" t="s">
        <v>277</v>
      </c>
      <c r="D136" s="98" t="s">
        <v>84</v>
      </c>
      <c r="E136" s="98" t="s">
        <v>3</v>
      </c>
      <c r="F136" s="98" t="s">
        <v>196</v>
      </c>
      <c r="G136" s="98" t="s">
        <v>278</v>
      </c>
      <c r="H136" s="99"/>
      <c r="I136" s="97"/>
      <c r="J136" s="100"/>
      <c r="K136" s="101"/>
      <c r="L136" s="102"/>
      <c r="M136" s="102"/>
      <c r="N136" s="98"/>
      <c r="O136" s="98"/>
      <c r="P136" s="98"/>
    </row>
    <row r="137" spans="1:18" x14ac:dyDescent="0.7">
      <c r="A137" s="97">
        <v>2</v>
      </c>
      <c r="B137" s="98" t="s">
        <v>49</v>
      </c>
      <c r="C137" s="98" t="s">
        <v>277</v>
      </c>
      <c r="D137" s="98" t="s">
        <v>84</v>
      </c>
      <c r="E137" s="98" t="s">
        <v>3</v>
      </c>
      <c r="F137" s="98" t="s">
        <v>166</v>
      </c>
      <c r="G137" s="98" t="s">
        <v>634</v>
      </c>
      <c r="H137" s="99">
        <v>5674</v>
      </c>
      <c r="I137" s="97">
        <v>4</v>
      </c>
      <c r="J137" s="100">
        <f>หนองบัวลำภู!F50</f>
        <v>1123316.25</v>
      </c>
      <c r="K137" s="101">
        <f>หนองบัวลำภู!AD50</f>
        <v>1137888.31</v>
      </c>
      <c r="L137" s="102">
        <f>หนองบัวลำภู!AE50</f>
        <v>2428041.5700000003</v>
      </c>
      <c r="M137" s="102">
        <f>หนองบัวลำภู!AF50</f>
        <v>1798567.13</v>
      </c>
      <c r="N137" s="98"/>
      <c r="O137" s="98"/>
      <c r="P137" s="98"/>
      <c r="Q137" s="90">
        <f t="shared" si="5"/>
        <v>629474.44000000041</v>
      </c>
      <c r="R137" s="91">
        <f t="shared" ref="R137:R197" si="6">L137/H137</f>
        <v>427.92413993655276</v>
      </c>
    </row>
    <row r="138" spans="1:18" x14ac:dyDescent="0.7">
      <c r="A138" s="97">
        <v>3</v>
      </c>
      <c r="B138" s="98" t="s">
        <v>49</v>
      </c>
      <c r="C138" s="98" t="s">
        <v>277</v>
      </c>
      <c r="D138" s="98" t="s">
        <v>84</v>
      </c>
      <c r="E138" s="98" t="s">
        <v>3</v>
      </c>
      <c r="F138" s="98" t="s">
        <v>166</v>
      </c>
      <c r="G138" s="98" t="s">
        <v>635</v>
      </c>
      <c r="H138" s="99">
        <v>5329</v>
      </c>
      <c r="I138" s="97">
        <v>4</v>
      </c>
      <c r="J138" s="100">
        <f>หนองบัวลำภู!F51</f>
        <v>1610091.85</v>
      </c>
      <c r="K138" s="101">
        <f>หนองบัวลำภู!AD51</f>
        <v>1704749.4500000002</v>
      </c>
      <c r="L138" s="102">
        <f>หนองบัวลำภู!AE51</f>
        <v>2034200.18</v>
      </c>
      <c r="M138" s="102">
        <f>หนองบัวลำภู!AF51</f>
        <v>1558862.57</v>
      </c>
      <c r="N138" s="98"/>
      <c r="O138" s="98"/>
      <c r="P138" s="98"/>
      <c r="Q138" s="90">
        <f t="shared" si="5"/>
        <v>475337.60999999987</v>
      </c>
      <c r="R138" s="91">
        <f t="shared" si="6"/>
        <v>381.72268343028708</v>
      </c>
    </row>
    <row r="139" spans="1:18" x14ac:dyDescent="0.7">
      <c r="A139" s="97">
        <v>4</v>
      </c>
      <c r="B139" s="98" t="s">
        <v>49</v>
      </c>
      <c r="C139" s="98" t="s">
        <v>277</v>
      </c>
      <c r="D139" s="98" t="s">
        <v>84</v>
      </c>
      <c r="E139" s="98" t="s">
        <v>3</v>
      </c>
      <c r="F139" s="98" t="s">
        <v>166</v>
      </c>
      <c r="G139" s="98" t="s">
        <v>636</v>
      </c>
      <c r="H139" s="99">
        <v>3741</v>
      </c>
      <c r="I139" s="97">
        <v>3</v>
      </c>
      <c r="J139" s="100">
        <f>หนองบัวลำภู!F52</f>
        <v>933924.3</v>
      </c>
      <c r="K139" s="101">
        <f>หนองบัวลำภู!AD52</f>
        <v>1062042.6400000001</v>
      </c>
      <c r="L139" s="102">
        <f>หนองบัวลำภู!AE52</f>
        <v>1161290.47</v>
      </c>
      <c r="M139" s="102">
        <f>หนองบัวลำภู!AF52</f>
        <v>729139.37000000011</v>
      </c>
      <c r="N139" s="98"/>
      <c r="O139" s="98"/>
      <c r="P139" s="98"/>
      <c r="Q139" s="90">
        <f t="shared" si="5"/>
        <v>432151.09999999986</v>
      </c>
      <c r="R139" s="91">
        <f t="shared" si="6"/>
        <v>310.42247260090886</v>
      </c>
    </row>
    <row r="140" spans="1:18" x14ac:dyDescent="0.7">
      <c r="A140" s="97">
        <v>5</v>
      </c>
      <c r="B140" s="98" t="s">
        <v>49</v>
      </c>
      <c r="C140" s="98" t="s">
        <v>277</v>
      </c>
      <c r="D140" s="98" t="s">
        <v>84</v>
      </c>
      <c r="E140" s="98" t="s">
        <v>3</v>
      </c>
      <c r="F140" s="98" t="s">
        <v>166</v>
      </c>
      <c r="G140" s="98" t="s">
        <v>637</v>
      </c>
      <c r="H140" s="99">
        <v>10085</v>
      </c>
      <c r="I140" s="97">
        <v>5</v>
      </c>
      <c r="J140" s="100">
        <f>หนองบัวลำภู!F53</f>
        <v>1137341.29</v>
      </c>
      <c r="K140" s="101">
        <f>หนองบัวลำภู!AD53</f>
        <v>1363099.84</v>
      </c>
      <c r="L140" s="102">
        <f>หนองบัวลำภู!AE53</f>
        <v>2382400.0099999998</v>
      </c>
      <c r="M140" s="102">
        <f>หนองบัวลำภู!AF53</f>
        <v>1818607.95</v>
      </c>
      <c r="N140" s="98"/>
      <c r="O140" s="98"/>
      <c r="P140" s="98"/>
      <c r="Q140" s="90">
        <f t="shared" si="5"/>
        <v>563792.05999999982</v>
      </c>
      <c r="R140" s="91">
        <f t="shared" si="6"/>
        <v>236.23202875557757</v>
      </c>
    </row>
    <row r="141" spans="1:18" x14ac:dyDescent="0.7">
      <c r="A141" s="97">
        <v>6</v>
      </c>
      <c r="B141" s="98" t="s">
        <v>49</v>
      </c>
      <c r="C141" s="98" t="s">
        <v>277</v>
      </c>
      <c r="D141" s="98" t="s">
        <v>84</v>
      </c>
      <c r="E141" s="98" t="s">
        <v>3</v>
      </c>
      <c r="F141" s="98" t="s">
        <v>166</v>
      </c>
      <c r="G141" s="98" t="s">
        <v>638</v>
      </c>
      <c r="H141" s="99">
        <v>1758</v>
      </c>
      <c r="I141" s="97">
        <v>2</v>
      </c>
      <c r="J141" s="100">
        <f>หนองบัวลำภู!F54</f>
        <v>829464.89</v>
      </c>
      <c r="K141" s="101">
        <f>หนองบัวลำภู!AD54</f>
        <v>857606.99</v>
      </c>
      <c r="L141" s="102">
        <f>หนองบัวลำภู!AE54</f>
        <v>1075915.8500000001</v>
      </c>
      <c r="M141" s="102">
        <f>หนองบัวลำภู!AF54</f>
        <v>837691.28</v>
      </c>
      <c r="N141" s="98"/>
      <c r="O141" s="98"/>
      <c r="P141" s="98"/>
      <c r="Q141" s="90">
        <f t="shared" si="5"/>
        <v>238224.57000000007</v>
      </c>
      <c r="R141" s="91">
        <f t="shared" si="6"/>
        <v>612.01129124004558</v>
      </c>
    </row>
    <row r="142" spans="1:18" x14ac:dyDescent="0.7">
      <c r="A142" s="97">
        <v>7</v>
      </c>
      <c r="B142" s="98" t="s">
        <v>49</v>
      </c>
      <c r="C142" s="98" t="s">
        <v>277</v>
      </c>
      <c r="D142" s="98" t="s">
        <v>84</v>
      </c>
      <c r="E142" s="98" t="s">
        <v>3</v>
      </c>
      <c r="F142" s="98" t="s">
        <v>166</v>
      </c>
      <c r="G142" s="98" t="s">
        <v>639</v>
      </c>
      <c r="H142" s="99">
        <v>3359</v>
      </c>
      <c r="I142" s="97">
        <v>3</v>
      </c>
      <c r="J142" s="100">
        <f>หนองบัวลำภู!F55</f>
        <v>596701.59</v>
      </c>
      <c r="K142" s="101">
        <f>หนองบัวลำภู!AD55</f>
        <v>668129.71</v>
      </c>
      <c r="L142" s="102">
        <f>หนองบัวลำภู!AE55</f>
        <v>1746554.81</v>
      </c>
      <c r="M142" s="102">
        <f>หนองบัวลำภู!AF55</f>
        <v>1364255.44</v>
      </c>
      <c r="N142" s="98"/>
      <c r="O142" s="98"/>
      <c r="P142" s="98"/>
      <c r="Q142" s="90">
        <f t="shared" si="5"/>
        <v>382299.37000000011</v>
      </c>
      <c r="R142" s="91">
        <f t="shared" si="6"/>
        <v>519.96272997916049</v>
      </c>
    </row>
    <row r="143" spans="1:18" x14ac:dyDescent="0.7">
      <c r="A143" s="97">
        <v>8</v>
      </c>
      <c r="B143" s="98" t="s">
        <v>49</v>
      </c>
      <c r="C143" s="98" t="s">
        <v>277</v>
      </c>
      <c r="D143" s="98" t="s">
        <v>84</v>
      </c>
      <c r="E143" s="98" t="s">
        <v>3</v>
      </c>
      <c r="F143" s="98" t="s">
        <v>166</v>
      </c>
      <c r="G143" s="98" t="s">
        <v>1404</v>
      </c>
      <c r="H143" s="99">
        <v>5691</v>
      </c>
      <c r="I143" s="97">
        <v>4</v>
      </c>
      <c r="J143" s="100">
        <f>หนองบัวลำภู!F56</f>
        <v>1410163.11</v>
      </c>
      <c r="K143" s="101">
        <f>หนองบัวลำภู!AD56</f>
        <v>1506439.9000000001</v>
      </c>
      <c r="L143" s="102">
        <f>หนองบัวลำภู!AE56</f>
        <v>2180879.25</v>
      </c>
      <c r="M143" s="102">
        <f>หนองบัวลำภู!AF56</f>
        <v>1110422.4300000002</v>
      </c>
      <c r="N143" s="98"/>
      <c r="O143" s="98"/>
      <c r="P143" s="98"/>
      <c r="Q143" s="90">
        <f t="shared" si="5"/>
        <v>1070456.8199999998</v>
      </c>
      <c r="R143" s="91">
        <f t="shared" si="6"/>
        <v>383.21547179757511</v>
      </c>
    </row>
    <row r="144" spans="1:18" x14ac:dyDescent="0.7">
      <c r="A144" s="97">
        <v>9</v>
      </c>
      <c r="B144" s="98" t="s">
        <v>49</v>
      </c>
      <c r="C144" s="98" t="s">
        <v>277</v>
      </c>
      <c r="D144" s="98" t="s">
        <v>84</v>
      </c>
      <c r="E144" s="98" t="s">
        <v>3</v>
      </c>
      <c r="F144" s="98" t="s">
        <v>166</v>
      </c>
      <c r="G144" s="98" t="s">
        <v>641</v>
      </c>
      <c r="H144" s="99">
        <v>2989</v>
      </c>
      <c r="I144" s="97">
        <v>2</v>
      </c>
      <c r="J144" s="100">
        <f>หนองบัวลำภู!F57</f>
        <v>580698.68000000005</v>
      </c>
      <c r="K144" s="101">
        <f>หนองบัวลำภู!AD57</f>
        <v>586005.91</v>
      </c>
      <c r="L144" s="102">
        <f>หนองบัวลำภู!AE57</f>
        <v>1176543.17</v>
      </c>
      <c r="M144" s="102">
        <f>หนองบัวลำภู!AF57</f>
        <v>923069.2300000001</v>
      </c>
      <c r="N144" s="98"/>
      <c r="O144" s="98"/>
      <c r="P144" s="98"/>
      <c r="Q144" s="90">
        <f t="shared" si="5"/>
        <v>253473.93999999983</v>
      </c>
      <c r="R144" s="91">
        <f t="shared" si="6"/>
        <v>393.62434593509533</v>
      </c>
    </row>
    <row r="145" spans="1:18" x14ac:dyDescent="0.7">
      <c r="A145" s="97">
        <v>10</v>
      </c>
      <c r="B145" s="98" t="s">
        <v>49</v>
      </c>
      <c r="C145" s="98" t="s">
        <v>277</v>
      </c>
      <c r="D145" s="98" t="s">
        <v>84</v>
      </c>
      <c r="E145" s="98" t="s">
        <v>3</v>
      </c>
      <c r="F145" s="98" t="s">
        <v>166</v>
      </c>
      <c r="G145" s="98" t="s">
        <v>642</v>
      </c>
      <c r="H145" s="99">
        <v>5028</v>
      </c>
      <c r="I145" s="97">
        <v>4</v>
      </c>
      <c r="J145" s="100">
        <f>หนองบัวลำภู!F58</f>
        <v>764768.9</v>
      </c>
      <c r="K145" s="101">
        <f>หนองบัวลำภู!AD58</f>
        <v>874992.77</v>
      </c>
      <c r="L145" s="102">
        <f>หนองบัวลำภู!AE58</f>
        <v>1978455.55</v>
      </c>
      <c r="M145" s="102">
        <f>หนองบัวลำภู!AF58</f>
        <v>1472739.2</v>
      </c>
      <c r="N145" s="98"/>
      <c r="O145" s="98"/>
      <c r="P145" s="98"/>
      <c r="Q145" s="90">
        <f t="shared" si="5"/>
        <v>505716.35000000009</v>
      </c>
      <c r="R145" s="91">
        <f t="shared" si="6"/>
        <v>393.48757955449486</v>
      </c>
    </row>
    <row r="146" spans="1:18" x14ac:dyDescent="0.7">
      <c r="A146" s="97">
        <v>11</v>
      </c>
      <c r="B146" s="98" t="s">
        <v>49</v>
      </c>
      <c r="C146" s="98" t="s">
        <v>277</v>
      </c>
      <c r="D146" s="98" t="s">
        <v>84</v>
      </c>
      <c r="E146" s="98" t="s">
        <v>3</v>
      </c>
      <c r="F146" s="98" t="s">
        <v>166</v>
      </c>
      <c r="G146" s="98" t="s">
        <v>643</v>
      </c>
      <c r="H146" s="99">
        <v>3475</v>
      </c>
      <c r="I146" s="97">
        <v>3</v>
      </c>
      <c r="J146" s="100">
        <f>หนองบัวลำภู!F59</f>
        <v>747343.07</v>
      </c>
      <c r="K146" s="101">
        <f>หนองบัวลำภู!AD59</f>
        <v>898040.72</v>
      </c>
      <c r="L146" s="102">
        <f>หนองบัวลำภู!AE59</f>
        <v>1272126.8500000001</v>
      </c>
      <c r="M146" s="102">
        <f>หนองบัวลำภู!AF59</f>
        <v>915066.80999999994</v>
      </c>
      <c r="N146" s="98"/>
      <c r="O146" s="98"/>
      <c r="P146" s="98"/>
      <c r="Q146" s="90">
        <f t="shared" si="5"/>
        <v>357060.04000000015</v>
      </c>
      <c r="R146" s="91">
        <f t="shared" si="6"/>
        <v>366.0796690647482</v>
      </c>
    </row>
    <row r="147" spans="1:18" x14ac:dyDescent="0.7">
      <c r="A147" s="97">
        <v>12</v>
      </c>
      <c r="B147" s="98" t="s">
        <v>49</v>
      </c>
      <c r="C147" s="98" t="s">
        <v>277</v>
      </c>
      <c r="D147" s="98" t="s">
        <v>84</v>
      </c>
      <c r="E147" s="98" t="s">
        <v>3</v>
      </c>
      <c r="F147" s="98" t="s">
        <v>166</v>
      </c>
      <c r="G147" s="98" t="s">
        <v>644</v>
      </c>
      <c r="H147" s="99">
        <v>2888</v>
      </c>
      <c r="I147" s="97">
        <v>2</v>
      </c>
      <c r="J147" s="100">
        <f>หนองบัวลำภู!F60</f>
        <v>403841.91</v>
      </c>
      <c r="K147" s="101">
        <f>หนองบัวลำภู!AD60</f>
        <v>409531.91</v>
      </c>
      <c r="L147" s="102">
        <f>หนองบัวลำภู!AE60</f>
        <v>1048517.69</v>
      </c>
      <c r="M147" s="102">
        <f>หนองบัวลำภู!AF60</f>
        <v>743224.28</v>
      </c>
      <c r="N147" s="98"/>
      <c r="O147" s="98"/>
      <c r="P147" s="98"/>
      <c r="Q147" s="90">
        <f t="shared" si="5"/>
        <v>305293.40999999992</v>
      </c>
      <c r="R147" s="91">
        <f t="shared" si="6"/>
        <v>363.06014196675898</v>
      </c>
    </row>
    <row r="148" spans="1:18" x14ac:dyDescent="0.7">
      <c r="A148" s="97">
        <v>13</v>
      </c>
      <c r="B148" s="98" t="s">
        <v>49</v>
      </c>
      <c r="C148" s="98" t="s">
        <v>277</v>
      </c>
      <c r="D148" s="98" t="s">
        <v>84</v>
      </c>
      <c r="E148" s="98" t="s">
        <v>3</v>
      </c>
      <c r="F148" s="98" t="s">
        <v>166</v>
      </c>
      <c r="G148" s="98" t="s">
        <v>645</v>
      </c>
      <c r="H148" s="99">
        <v>1354</v>
      </c>
      <c r="I148" s="97">
        <v>1</v>
      </c>
      <c r="J148" s="100">
        <f>หนองบัวลำภู!F61</f>
        <v>419066.07</v>
      </c>
      <c r="K148" s="101">
        <f>หนองบัวลำภู!AD61</f>
        <v>519584.32</v>
      </c>
      <c r="L148" s="102">
        <f>หนองบัวลำภู!AE61</f>
        <v>863059.7</v>
      </c>
      <c r="M148" s="102">
        <f>หนองบัวลำภู!AF61</f>
        <v>744450.8</v>
      </c>
      <c r="N148" s="98"/>
      <c r="O148" s="98"/>
      <c r="P148" s="98"/>
      <c r="Q148" s="90">
        <f t="shared" si="5"/>
        <v>118608.89999999991</v>
      </c>
      <c r="R148" s="91">
        <f t="shared" si="6"/>
        <v>637.41484490398818</v>
      </c>
    </row>
    <row r="149" spans="1:18" x14ac:dyDescent="0.7">
      <c r="A149" s="97">
        <v>14</v>
      </c>
      <c r="B149" s="98" t="s">
        <v>49</v>
      </c>
      <c r="C149" s="98" t="s">
        <v>277</v>
      </c>
      <c r="D149" s="98" t="s">
        <v>84</v>
      </c>
      <c r="E149" s="98" t="s">
        <v>3</v>
      </c>
      <c r="F149" s="98" t="s">
        <v>166</v>
      </c>
      <c r="G149" s="98" t="s">
        <v>646</v>
      </c>
      <c r="H149" s="99">
        <v>3500</v>
      </c>
      <c r="I149" s="97">
        <v>3</v>
      </c>
      <c r="J149" s="100">
        <f>หนองบัวลำภู!F62</f>
        <v>904432.39</v>
      </c>
      <c r="K149" s="101">
        <f>หนองบัวลำภู!AD62</f>
        <v>969830.03</v>
      </c>
      <c r="L149" s="102">
        <f>หนองบัวลำภู!AE62</f>
        <v>1353602.6</v>
      </c>
      <c r="M149" s="102">
        <f>หนองบัวลำภู!AF62</f>
        <v>954624.34</v>
      </c>
      <c r="N149" s="98"/>
      <c r="O149" s="98"/>
      <c r="P149" s="98"/>
      <c r="Q149" s="90">
        <f t="shared" si="5"/>
        <v>398978.26000000013</v>
      </c>
      <c r="R149" s="91">
        <f t="shared" si="6"/>
        <v>386.74360000000001</v>
      </c>
    </row>
    <row r="150" spans="1:18" x14ac:dyDescent="0.7">
      <c r="A150" s="97">
        <v>15</v>
      </c>
      <c r="B150" s="98" t="s">
        <v>49</v>
      </c>
      <c r="C150" s="98" t="s">
        <v>277</v>
      </c>
      <c r="D150" s="98" t="s">
        <v>84</v>
      </c>
      <c r="E150" s="98" t="s">
        <v>3</v>
      </c>
      <c r="F150" s="98" t="s">
        <v>166</v>
      </c>
      <c r="G150" s="98" t="s">
        <v>647</v>
      </c>
      <c r="H150" s="99">
        <v>6506</v>
      </c>
      <c r="I150" s="97">
        <v>5</v>
      </c>
      <c r="J150" s="100">
        <f>หนองบัวลำภู!F63</f>
        <v>1511516.14</v>
      </c>
      <c r="K150" s="101">
        <f>หนองบัวลำภู!AD63</f>
        <v>1592579.0399999998</v>
      </c>
      <c r="L150" s="102">
        <f>หนองบัวลำภู!AE63</f>
        <v>2080385.87</v>
      </c>
      <c r="M150" s="102">
        <f>หนองบัวลำภู!AF63</f>
        <v>1434760.8900000001</v>
      </c>
      <c r="N150" s="98"/>
      <c r="O150" s="98"/>
      <c r="P150" s="98"/>
      <c r="Q150" s="90">
        <f t="shared" si="5"/>
        <v>645624.98</v>
      </c>
      <c r="R150" s="91">
        <f t="shared" si="6"/>
        <v>319.76419766369509</v>
      </c>
    </row>
    <row r="151" spans="1:18" x14ac:dyDescent="0.7">
      <c r="A151" s="97">
        <v>16</v>
      </c>
      <c r="B151" s="98" t="s">
        <v>49</v>
      </c>
      <c r="C151" s="98" t="s">
        <v>277</v>
      </c>
      <c r="D151" s="98" t="s">
        <v>84</v>
      </c>
      <c r="E151" s="98" t="s">
        <v>3</v>
      </c>
      <c r="F151" s="98" t="s">
        <v>166</v>
      </c>
      <c r="G151" s="98" t="s">
        <v>648</v>
      </c>
      <c r="H151" s="99">
        <v>4556</v>
      </c>
      <c r="I151" s="97">
        <v>4</v>
      </c>
      <c r="J151" s="100">
        <f>หนองบัวลำภู!F64</f>
        <v>1357146.42</v>
      </c>
      <c r="K151" s="101">
        <f>หนองบัวลำภู!AD64</f>
        <v>1515419.0799999998</v>
      </c>
      <c r="L151" s="102">
        <f>หนองบัวลำภู!AE64</f>
        <v>1479745.29</v>
      </c>
      <c r="M151" s="102">
        <f>หนองบัวลำภู!AF64</f>
        <v>999895.25</v>
      </c>
      <c r="N151" s="98"/>
      <c r="O151" s="98"/>
      <c r="P151" s="98"/>
      <c r="Q151" s="90">
        <f t="shared" si="5"/>
        <v>479850.04000000004</v>
      </c>
      <c r="R151" s="91">
        <f t="shared" si="6"/>
        <v>324.79044995610184</v>
      </c>
    </row>
    <row r="152" spans="1:18" x14ac:dyDescent="0.7">
      <c r="A152" s="97">
        <v>17</v>
      </c>
      <c r="B152" s="98" t="s">
        <v>49</v>
      </c>
      <c r="C152" s="98" t="s">
        <v>277</v>
      </c>
      <c r="D152" s="98" t="s">
        <v>84</v>
      </c>
      <c r="E152" s="98" t="s">
        <v>3</v>
      </c>
      <c r="F152" s="98" t="s">
        <v>166</v>
      </c>
      <c r="G152" s="98" t="s">
        <v>649</v>
      </c>
      <c r="H152" s="99">
        <v>3413</v>
      </c>
      <c r="I152" s="97">
        <v>3</v>
      </c>
      <c r="J152" s="100">
        <f>หนองบัวลำภู!F65</f>
        <v>838745.64</v>
      </c>
      <c r="K152" s="101">
        <f>หนองบัวลำภู!AD65</f>
        <v>891047.95</v>
      </c>
      <c r="L152" s="102">
        <f>หนองบัวลำภู!AE65</f>
        <v>1417783.1099999999</v>
      </c>
      <c r="M152" s="102">
        <f>หนองบัวลำภู!AF65</f>
        <v>1100469.3399999999</v>
      </c>
      <c r="N152" s="98"/>
      <c r="O152" s="98"/>
      <c r="P152" s="98"/>
      <c r="Q152" s="90">
        <f t="shared" si="5"/>
        <v>317313.77</v>
      </c>
      <c r="R152" s="91">
        <f t="shared" si="6"/>
        <v>415.40671256958683</v>
      </c>
    </row>
    <row r="153" spans="1:18" x14ac:dyDescent="0.7">
      <c r="A153" s="97">
        <v>18</v>
      </c>
      <c r="B153" s="98" t="s">
        <v>49</v>
      </c>
      <c r="C153" s="98" t="s">
        <v>277</v>
      </c>
      <c r="D153" s="98" t="s">
        <v>84</v>
      </c>
      <c r="E153" s="98" t="s">
        <v>3</v>
      </c>
      <c r="F153" s="98" t="s">
        <v>166</v>
      </c>
      <c r="G153" s="98" t="s">
        <v>650</v>
      </c>
      <c r="H153" s="99">
        <v>3744</v>
      </c>
      <c r="I153" s="97">
        <v>3</v>
      </c>
      <c r="J153" s="100">
        <f>หนองบัวลำภู!F66</f>
        <v>1174853.95</v>
      </c>
      <c r="K153" s="101">
        <f>หนองบัวลำภู!AD66</f>
        <v>1214958.57</v>
      </c>
      <c r="L153" s="102">
        <f>หนองบัวลำภู!AE66</f>
        <v>1185233.08</v>
      </c>
      <c r="M153" s="102">
        <f>หนองบัวลำภู!AF66</f>
        <v>842521.22</v>
      </c>
      <c r="N153" s="98"/>
      <c r="O153" s="98"/>
      <c r="P153" s="98"/>
      <c r="Q153" s="90">
        <f t="shared" si="5"/>
        <v>342711.8600000001</v>
      </c>
      <c r="R153" s="91">
        <f t="shared" si="6"/>
        <v>316.56866452991454</v>
      </c>
    </row>
    <row r="154" spans="1:18" s="109" customFormat="1" x14ac:dyDescent="0.7">
      <c r="A154" s="103">
        <v>4</v>
      </c>
      <c r="B154" s="104" t="s">
        <v>49</v>
      </c>
      <c r="C154" s="104"/>
      <c r="D154" s="104"/>
      <c r="E154" s="104" t="s">
        <v>63</v>
      </c>
      <c r="F154" s="104"/>
      <c r="G154" s="104" t="s">
        <v>279</v>
      </c>
      <c r="H154" s="110">
        <f>SUM(H136:H153)</f>
        <v>73090</v>
      </c>
      <c r="I154" s="103"/>
      <c r="J154" s="106">
        <f>SUM(J136:J153)</f>
        <v>16343416.450000001</v>
      </c>
      <c r="K154" s="106">
        <f>SUM(K136:K153)</f>
        <v>17771947.139999997</v>
      </c>
      <c r="L154" s="106">
        <f>SUM(L136:L153)</f>
        <v>26864735.050000004</v>
      </c>
      <c r="M154" s="106">
        <f>SUM(M136:M153)</f>
        <v>19348367.529999997</v>
      </c>
      <c r="N154" s="104">
        <v>17</v>
      </c>
      <c r="O154" s="104">
        <v>17</v>
      </c>
      <c r="P154" s="104">
        <f>N154-O154</f>
        <v>0</v>
      </c>
      <c r="Q154" s="107">
        <f t="shared" si="5"/>
        <v>7516367.520000007</v>
      </c>
      <c r="R154" s="108">
        <f>L154/H154</f>
        <v>367.55691681488582</v>
      </c>
    </row>
    <row r="155" spans="1:18" x14ac:dyDescent="0.7">
      <c r="A155" s="97">
        <v>1</v>
      </c>
      <c r="B155" s="98" t="s">
        <v>49</v>
      </c>
      <c r="C155" s="98" t="s">
        <v>280</v>
      </c>
      <c r="D155" s="98" t="s">
        <v>91</v>
      </c>
      <c r="E155" s="98" t="s">
        <v>4</v>
      </c>
      <c r="F155" s="98" t="s">
        <v>196</v>
      </c>
      <c r="G155" s="98" t="s">
        <v>281</v>
      </c>
      <c r="H155" s="99"/>
      <c r="I155" s="97"/>
      <c r="J155" s="100"/>
      <c r="K155" s="101"/>
      <c r="L155" s="102"/>
      <c r="M155" s="102"/>
      <c r="N155" s="98"/>
      <c r="O155" s="98"/>
      <c r="P155" s="98"/>
    </row>
    <row r="156" spans="1:18" x14ac:dyDescent="0.7">
      <c r="A156" s="97">
        <v>2</v>
      </c>
      <c r="B156" s="98" t="s">
        <v>49</v>
      </c>
      <c r="C156" s="98" t="s">
        <v>280</v>
      </c>
      <c r="D156" s="98" t="s">
        <v>91</v>
      </c>
      <c r="E156" s="98" t="s">
        <v>4</v>
      </c>
      <c r="F156" s="98" t="s">
        <v>166</v>
      </c>
      <c r="G156" s="98" t="s">
        <v>651</v>
      </c>
      <c r="H156" s="99">
        <v>3395</v>
      </c>
      <c r="I156" s="97">
        <v>3</v>
      </c>
      <c r="J156" s="100">
        <f>หนองบัวลำภู!F67</f>
        <v>734325.46</v>
      </c>
      <c r="K156" s="101">
        <f>หนองบัวลำภู!AD67</f>
        <v>860075.76</v>
      </c>
      <c r="L156" s="102">
        <f>หนองบัวลำภู!AE67</f>
        <v>1016027.57</v>
      </c>
      <c r="M156" s="102">
        <f>หนองบัวลำภู!AF67</f>
        <v>918123.99000000011</v>
      </c>
      <c r="N156" s="98"/>
      <c r="O156" s="98"/>
      <c r="P156" s="98"/>
      <c r="Q156" s="90">
        <f t="shared" si="5"/>
        <v>97903.579999999842</v>
      </c>
      <c r="R156" s="91">
        <f t="shared" si="6"/>
        <v>299.27174374079527</v>
      </c>
    </row>
    <row r="157" spans="1:18" x14ac:dyDescent="0.7">
      <c r="A157" s="97">
        <v>3</v>
      </c>
      <c r="B157" s="98" t="s">
        <v>49</v>
      </c>
      <c r="C157" s="98" t="s">
        <v>280</v>
      </c>
      <c r="D157" s="98" t="s">
        <v>91</v>
      </c>
      <c r="E157" s="98" t="s">
        <v>4</v>
      </c>
      <c r="F157" s="98" t="s">
        <v>166</v>
      </c>
      <c r="G157" s="98" t="s">
        <v>652</v>
      </c>
      <c r="H157" s="99">
        <v>3310</v>
      </c>
      <c r="I157" s="97">
        <v>3</v>
      </c>
      <c r="J157" s="100">
        <f>หนองบัวลำภู!F68</f>
        <v>593667.03</v>
      </c>
      <c r="K157" s="100">
        <f>หนองบัวลำภู!AD68</f>
        <v>694834.88000000012</v>
      </c>
      <c r="L157" s="102">
        <f>หนองบัวลำภู!AE68</f>
        <v>1065923.67</v>
      </c>
      <c r="M157" s="102">
        <f>หนองบัวลำภู!AF68</f>
        <v>642367.09</v>
      </c>
      <c r="N157" s="98"/>
      <c r="O157" s="98"/>
      <c r="P157" s="98"/>
      <c r="Q157" s="90">
        <f t="shared" si="5"/>
        <v>423556.57999999996</v>
      </c>
      <c r="R157" s="91">
        <f t="shared" si="6"/>
        <v>322.03132024169184</v>
      </c>
    </row>
    <row r="158" spans="1:18" x14ac:dyDescent="0.7">
      <c r="A158" s="97">
        <v>4</v>
      </c>
      <c r="B158" s="98" t="s">
        <v>49</v>
      </c>
      <c r="C158" s="98" t="s">
        <v>280</v>
      </c>
      <c r="D158" s="98" t="s">
        <v>91</v>
      </c>
      <c r="E158" s="98" t="s">
        <v>4</v>
      </c>
      <c r="F158" s="98" t="s">
        <v>166</v>
      </c>
      <c r="G158" s="98" t="s">
        <v>653</v>
      </c>
      <c r="H158" s="99">
        <v>9421</v>
      </c>
      <c r="I158" s="97">
        <v>5</v>
      </c>
      <c r="J158" s="100">
        <f>หนองบัวลำภู!F69</f>
        <v>1334051.9099999999</v>
      </c>
      <c r="K158" s="101">
        <f>หนองบัวลำภู!AD69</f>
        <v>1437762.53</v>
      </c>
      <c r="L158" s="102">
        <f>หนองบัวลำภู!AE69</f>
        <v>2047056.3900000001</v>
      </c>
      <c r="M158" s="102">
        <f>หนองบัวลำภู!AF69</f>
        <v>1177326.23</v>
      </c>
      <c r="N158" s="98"/>
      <c r="O158" s="98"/>
      <c r="P158" s="98"/>
      <c r="Q158" s="90">
        <f t="shared" si="5"/>
        <v>869730.16000000015</v>
      </c>
      <c r="R158" s="91">
        <f t="shared" si="6"/>
        <v>217.28652903088846</v>
      </c>
    </row>
    <row r="159" spans="1:18" x14ac:dyDescent="0.7">
      <c r="A159" s="97">
        <v>5</v>
      </c>
      <c r="B159" s="98" t="s">
        <v>49</v>
      </c>
      <c r="C159" s="98" t="s">
        <v>280</v>
      </c>
      <c r="D159" s="98" t="s">
        <v>91</v>
      </c>
      <c r="E159" s="98" t="s">
        <v>4</v>
      </c>
      <c r="F159" s="98" t="s">
        <v>166</v>
      </c>
      <c r="G159" s="98" t="s">
        <v>654</v>
      </c>
      <c r="H159" s="99">
        <v>2850</v>
      </c>
      <c r="I159" s="97">
        <v>2</v>
      </c>
      <c r="J159" s="100">
        <f>หนองบัวลำภู!F70</f>
        <v>227194.36</v>
      </c>
      <c r="K159" s="100">
        <f>หนองบัวลำภู!AD70</f>
        <v>305671.07999999996</v>
      </c>
      <c r="L159" s="102">
        <f>หนองบัวลำภู!AE70</f>
        <v>897805.55</v>
      </c>
      <c r="M159" s="102">
        <f>หนองบัวลำภู!AF70</f>
        <v>572008.80000000005</v>
      </c>
      <c r="N159" s="98"/>
      <c r="O159" s="98"/>
      <c r="P159" s="98"/>
      <c r="Q159" s="90">
        <f t="shared" si="5"/>
        <v>325796.75</v>
      </c>
      <c r="R159" s="91">
        <f t="shared" si="6"/>
        <v>315.01949122807019</v>
      </c>
    </row>
    <row r="160" spans="1:18" x14ac:dyDescent="0.7">
      <c r="A160" s="97">
        <v>6</v>
      </c>
      <c r="B160" s="98" t="s">
        <v>49</v>
      </c>
      <c r="C160" s="98" t="s">
        <v>280</v>
      </c>
      <c r="D160" s="98" t="s">
        <v>91</v>
      </c>
      <c r="E160" s="98" t="s">
        <v>4</v>
      </c>
      <c r="F160" s="98" t="s">
        <v>166</v>
      </c>
      <c r="G160" s="98" t="s">
        <v>655</v>
      </c>
      <c r="H160" s="99">
        <v>3674</v>
      </c>
      <c r="I160" s="97">
        <v>3</v>
      </c>
      <c r="J160" s="100">
        <f>หนองบัวลำภู!F71</f>
        <v>868285.12</v>
      </c>
      <c r="K160" s="101">
        <f>หนองบัวลำภู!AD71</f>
        <v>698849.92999999993</v>
      </c>
      <c r="L160" s="102">
        <f>หนองบัวลำภู!AE71</f>
        <v>1530185.99</v>
      </c>
      <c r="M160" s="102">
        <f>หนองบัวลำภู!AF71</f>
        <v>1241392.28</v>
      </c>
      <c r="N160" s="98"/>
      <c r="O160" s="98"/>
      <c r="P160" s="98"/>
      <c r="Q160" s="90">
        <f t="shared" si="5"/>
        <v>288793.70999999996</v>
      </c>
      <c r="R160" s="91">
        <f t="shared" si="6"/>
        <v>416.49047087642896</v>
      </c>
    </row>
    <row r="161" spans="1:18" x14ac:dyDescent="0.7">
      <c r="A161" s="97">
        <v>7</v>
      </c>
      <c r="B161" s="98" t="s">
        <v>49</v>
      </c>
      <c r="C161" s="98" t="s">
        <v>280</v>
      </c>
      <c r="D161" s="98" t="s">
        <v>91</v>
      </c>
      <c r="E161" s="98" t="s">
        <v>4</v>
      </c>
      <c r="F161" s="98" t="s">
        <v>166</v>
      </c>
      <c r="G161" s="98" t="s">
        <v>656</v>
      </c>
      <c r="H161" s="99">
        <v>3134</v>
      </c>
      <c r="I161" s="97">
        <v>3</v>
      </c>
      <c r="J161" s="100">
        <f>หนองบัวลำภู!F72</f>
        <v>722663.45</v>
      </c>
      <c r="K161" s="101">
        <f>หนองบัวลำภู!AD72</f>
        <v>834502.65</v>
      </c>
      <c r="L161" s="102">
        <f>หนองบัวลำภู!AE72</f>
        <v>1131977.92</v>
      </c>
      <c r="M161" s="102">
        <f>หนองบัวลำภู!AF72</f>
        <v>914135.04999999993</v>
      </c>
      <c r="N161" s="98"/>
      <c r="O161" s="98"/>
      <c r="P161" s="98"/>
      <c r="Q161" s="90">
        <f t="shared" si="5"/>
        <v>217842.87</v>
      </c>
      <c r="R161" s="91">
        <f t="shared" si="6"/>
        <v>361.1926994256541</v>
      </c>
    </row>
    <row r="162" spans="1:18" x14ac:dyDescent="0.7">
      <c r="A162" s="97">
        <v>8</v>
      </c>
      <c r="B162" s="98" t="s">
        <v>49</v>
      </c>
      <c r="C162" s="98" t="s">
        <v>280</v>
      </c>
      <c r="D162" s="98" t="s">
        <v>91</v>
      </c>
      <c r="E162" s="98" t="s">
        <v>4</v>
      </c>
      <c r="F162" s="98" t="s">
        <v>166</v>
      </c>
      <c r="G162" s="98" t="s">
        <v>657</v>
      </c>
      <c r="H162" s="99">
        <v>3983</v>
      </c>
      <c r="I162" s="97">
        <v>3</v>
      </c>
      <c r="J162" s="100">
        <f>หนองบัวลำภู!F73</f>
        <v>762997.56</v>
      </c>
      <c r="K162" s="100">
        <f>หนองบัวลำภู!AD73</f>
        <v>886545.63</v>
      </c>
      <c r="L162" s="102">
        <f>หนองบัวลำภู!AE73</f>
        <v>1202252.79</v>
      </c>
      <c r="M162" s="102">
        <f>หนองบัวลำภู!AF73</f>
        <v>822443.9</v>
      </c>
      <c r="N162" s="98"/>
      <c r="O162" s="98"/>
      <c r="P162" s="98"/>
      <c r="Q162" s="90">
        <f t="shared" si="5"/>
        <v>379808.89</v>
      </c>
      <c r="R162" s="91">
        <f t="shared" si="6"/>
        <v>301.84604318353001</v>
      </c>
    </row>
    <row r="163" spans="1:18" x14ac:dyDescent="0.7">
      <c r="A163" s="97">
        <v>9</v>
      </c>
      <c r="B163" s="98" t="s">
        <v>49</v>
      </c>
      <c r="C163" s="98" t="s">
        <v>280</v>
      </c>
      <c r="D163" s="98" t="s">
        <v>91</v>
      </c>
      <c r="E163" s="98" t="s">
        <v>4</v>
      </c>
      <c r="F163" s="98" t="s">
        <v>166</v>
      </c>
      <c r="G163" s="98" t="s">
        <v>658</v>
      </c>
      <c r="H163" s="99">
        <v>4514</v>
      </c>
      <c r="I163" s="97">
        <v>4</v>
      </c>
      <c r="J163" s="100">
        <f>หนองบัวลำภู!F74</f>
        <v>1063860.8</v>
      </c>
      <c r="K163" s="100">
        <f>หนองบัวลำภู!AD74</f>
        <v>1142779.6800000002</v>
      </c>
      <c r="L163" s="102">
        <f>หนองบัวลำภู!AE74</f>
        <v>1561889.1400000001</v>
      </c>
      <c r="M163" s="102">
        <f>หนองบัวลำภู!AF74</f>
        <v>967583.49</v>
      </c>
      <c r="N163" s="98"/>
      <c r="O163" s="98"/>
      <c r="P163" s="98"/>
      <c r="Q163" s="90">
        <f t="shared" si="5"/>
        <v>594305.65000000014</v>
      </c>
      <c r="R163" s="91">
        <f t="shared" si="6"/>
        <v>346.01000000000005</v>
      </c>
    </row>
    <row r="164" spans="1:18" x14ac:dyDescent="0.7">
      <c r="A164" s="97">
        <v>10</v>
      </c>
      <c r="B164" s="98" t="s">
        <v>49</v>
      </c>
      <c r="C164" s="98" t="s">
        <v>280</v>
      </c>
      <c r="D164" s="98" t="s">
        <v>91</v>
      </c>
      <c r="E164" s="98" t="s">
        <v>4</v>
      </c>
      <c r="F164" s="98" t="s">
        <v>166</v>
      </c>
      <c r="G164" s="98" t="s">
        <v>659</v>
      </c>
      <c r="H164" s="99">
        <v>2730</v>
      </c>
      <c r="I164" s="97">
        <v>2</v>
      </c>
      <c r="J164" s="100">
        <f>หนองบัวลำภู!F75</f>
        <v>453488.23</v>
      </c>
      <c r="K164" s="100">
        <f>หนองบัวลำภู!AD75</f>
        <v>537177.96</v>
      </c>
      <c r="L164" s="102">
        <f>หนองบัวลำภู!AE75</f>
        <v>1170543.19</v>
      </c>
      <c r="M164" s="102">
        <f>หนองบัวลำภู!AF75</f>
        <v>898966.34</v>
      </c>
      <c r="N164" s="98"/>
      <c r="O164" s="98"/>
      <c r="P164" s="98"/>
      <c r="Q164" s="90">
        <f t="shared" si="5"/>
        <v>271576.84999999998</v>
      </c>
      <c r="R164" s="91">
        <f t="shared" si="6"/>
        <v>428.77039926739923</v>
      </c>
    </row>
    <row r="165" spans="1:18" x14ac:dyDescent="0.7">
      <c r="A165" s="97">
        <v>11</v>
      </c>
      <c r="B165" s="98" t="s">
        <v>49</v>
      </c>
      <c r="C165" s="98" t="s">
        <v>280</v>
      </c>
      <c r="D165" s="98" t="s">
        <v>91</v>
      </c>
      <c r="E165" s="98" t="s">
        <v>4</v>
      </c>
      <c r="F165" s="98" t="s">
        <v>166</v>
      </c>
      <c r="G165" s="98" t="s">
        <v>660</v>
      </c>
      <c r="H165" s="99">
        <v>2300</v>
      </c>
      <c r="I165" s="97">
        <v>2</v>
      </c>
      <c r="J165" s="100">
        <f>หนองบัวลำภู!F76</f>
        <v>292937.24</v>
      </c>
      <c r="K165" s="101">
        <f>หนองบัวลำภู!AD76</f>
        <v>310876.89</v>
      </c>
      <c r="L165" s="102">
        <f>หนองบัวลำภู!AE76</f>
        <v>903930.82</v>
      </c>
      <c r="M165" s="102">
        <f>หนองบัวลำภู!AF76</f>
        <v>653182.43999999994</v>
      </c>
      <c r="N165" s="98"/>
      <c r="O165" s="98"/>
      <c r="P165" s="98"/>
      <c r="Q165" s="90">
        <f t="shared" si="5"/>
        <v>250748.38</v>
      </c>
      <c r="R165" s="91">
        <f t="shared" si="6"/>
        <v>393.01339999999999</v>
      </c>
    </row>
    <row r="166" spans="1:18" x14ac:dyDescent="0.7">
      <c r="A166" s="97">
        <v>12</v>
      </c>
      <c r="B166" s="98" t="s">
        <v>49</v>
      </c>
      <c r="C166" s="98" t="s">
        <v>280</v>
      </c>
      <c r="D166" s="98" t="s">
        <v>91</v>
      </c>
      <c r="E166" s="98" t="s">
        <v>4</v>
      </c>
      <c r="F166" s="98" t="s">
        <v>166</v>
      </c>
      <c r="G166" s="98" t="s">
        <v>661</v>
      </c>
      <c r="H166" s="99">
        <v>4344</v>
      </c>
      <c r="I166" s="97">
        <v>3</v>
      </c>
      <c r="J166" s="100">
        <f>หนองบัวลำภู!F77</f>
        <v>908027.56</v>
      </c>
      <c r="K166" s="101">
        <f>หนองบัวลำภู!AD77</f>
        <v>992163.71000000008</v>
      </c>
      <c r="L166" s="102">
        <f>หนองบัวลำภู!AE77</f>
        <v>1642485.9300000002</v>
      </c>
      <c r="M166" s="102">
        <f>หนองบัวลำภู!AF77</f>
        <v>1084270.57</v>
      </c>
      <c r="N166" s="98"/>
      <c r="O166" s="98"/>
      <c r="P166" s="98"/>
      <c r="Q166" s="90">
        <f t="shared" si="5"/>
        <v>558215.3600000001</v>
      </c>
      <c r="R166" s="91">
        <f t="shared" si="6"/>
        <v>378.10449585635365</v>
      </c>
    </row>
    <row r="167" spans="1:18" x14ac:dyDescent="0.7">
      <c r="A167" s="97">
        <v>13</v>
      </c>
      <c r="B167" s="98" t="s">
        <v>49</v>
      </c>
      <c r="C167" s="98" t="s">
        <v>280</v>
      </c>
      <c r="D167" s="98" t="s">
        <v>91</v>
      </c>
      <c r="E167" s="98" t="s">
        <v>4</v>
      </c>
      <c r="F167" s="98" t="s">
        <v>166</v>
      </c>
      <c r="G167" s="98" t="s">
        <v>662</v>
      </c>
      <c r="H167" s="99">
        <v>1502</v>
      </c>
      <c r="I167" s="97">
        <v>1</v>
      </c>
      <c r="J167" s="100">
        <f>หนองบัวลำภู!F78</f>
        <v>427960.84</v>
      </c>
      <c r="K167" s="100">
        <f>หนองบัวลำภู!AD78</f>
        <v>448829.57</v>
      </c>
      <c r="L167" s="102">
        <f>หนองบัวลำภู!AE78</f>
        <v>778822.78</v>
      </c>
      <c r="M167" s="102">
        <f>หนองบัวลำภู!AF78</f>
        <v>549138.68999999994</v>
      </c>
      <c r="N167" s="98"/>
      <c r="O167" s="98"/>
      <c r="P167" s="98"/>
      <c r="Q167" s="90">
        <f t="shared" si="5"/>
        <v>229684.09000000008</v>
      </c>
      <c r="R167" s="91">
        <f t="shared" si="6"/>
        <v>518.52382157123839</v>
      </c>
    </row>
    <row r="168" spans="1:18" x14ac:dyDescent="0.7">
      <c r="A168" s="97">
        <v>14</v>
      </c>
      <c r="B168" s="98" t="s">
        <v>49</v>
      </c>
      <c r="C168" s="98" t="s">
        <v>280</v>
      </c>
      <c r="D168" s="98" t="s">
        <v>91</v>
      </c>
      <c r="E168" s="98" t="s">
        <v>4</v>
      </c>
      <c r="F168" s="98" t="s">
        <v>166</v>
      </c>
      <c r="G168" s="98" t="s">
        <v>663</v>
      </c>
      <c r="H168" s="99">
        <v>2803</v>
      </c>
      <c r="I168" s="97">
        <v>2</v>
      </c>
      <c r="J168" s="100">
        <f>หนองบัวลำภู!F79</f>
        <v>887472.88</v>
      </c>
      <c r="K168" s="101">
        <f>หนองบัวลำภู!AD79</f>
        <v>953285.58</v>
      </c>
      <c r="L168" s="102">
        <f>หนองบัวลำภู!AE79</f>
        <v>1174517.77</v>
      </c>
      <c r="M168" s="102">
        <f>หนองบัวลำภู!AF79</f>
        <v>917516.49000000011</v>
      </c>
      <c r="N168" s="98"/>
      <c r="O168" s="98"/>
      <c r="P168" s="98"/>
      <c r="Q168" s="90">
        <f t="shared" si="5"/>
        <v>257001.27999999991</v>
      </c>
      <c r="R168" s="91">
        <f t="shared" si="6"/>
        <v>419.02168034249019</v>
      </c>
    </row>
    <row r="169" spans="1:18" s="109" customFormat="1" x14ac:dyDescent="0.7">
      <c r="A169" s="103">
        <v>5</v>
      </c>
      <c r="B169" s="104" t="s">
        <v>49</v>
      </c>
      <c r="C169" s="104"/>
      <c r="D169" s="104"/>
      <c r="E169" s="104" t="s">
        <v>63</v>
      </c>
      <c r="F169" s="104"/>
      <c r="G169" s="104" t="s">
        <v>282</v>
      </c>
      <c r="H169" s="110">
        <f>SUM(H155:H168)</f>
        <v>47960</v>
      </c>
      <c r="I169" s="103"/>
      <c r="J169" s="106">
        <f>SUM(J155:J168)</f>
        <v>9276932.4400000013</v>
      </c>
      <c r="K169" s="106">
        <f>SUM(K155:K168)</f>
        <v>10103355.850000001</v>
      </c>
      <c r="L169" s="106">
        <f>SUM(L155:L168)</f>
        <v>16123419.509999998</v>
      </c>
      <c r="M169" s="106">
        <f>SUM(M155:M168)</f>
        <v>11358455.360000001</v>
      </c>
      <c r="N169" s="104">
        <v>13</v>
      </c>
      <c r="O169" s="104">
        <v>13</v>
      </c>
      <c r="P169" s="104">
        <f>N169-O169</f>
        <v>0</v>
      </c>
      <c r="Q169" s="107">
        <f t="shared" si="5"/>
        <v>4764964.1499999966</v>
      </c>
      <c r="R169" s="108">
        <f>L169/H169</f>
        <v>336.18472706422011</v>
      </c>
    </row>
    <row r="170" spans="1:18" x14ac:dyDescent="0.7">
      <c r="A170" s="97">
        <v>1</v>
      </c>
      <c r="B170" s="98" t="s">
        <v>49</v>
      </c>
      <c r="C170" s="98" t="s">
        <v>283</v>
      </c>
      <c r="D170" s="98" t="s">
        <v>98</v>
      </c>
      <c r="E170" s="98" t="s">
        <v>5</v>
      </c>
      <c r="F170" s="98" t="s">
        <v>196</v>
      </c>
      <c r="G170" s="98" t="s">
        <v>284</v>
      </c>
      <c r="H170" s="99"/>
      <c r="I170" s="97"/>
      <c r="J170" s="100"/>
      <c r="K170" s="101"/>
      <c r="L170" s="102"/>
      <c r="M170" s="102"/>
      <c r="N170" s="98"/>
      <c r="O170" s="98"/>
      <c r="P170" s="98"/>
    </row>
    <row r="171" spans="1:18" x14ac:dyDescent="0.7">
      <c r="A171" s="97">
        <v>2</v>
      </c>
      <c r="B171" s="98" t="s">
        <v>49</v>
      </c>
      <c r="C171" s="98" t="s">
        <v>283</v>
      </c>
      <c r="D171" s="98" t="s">
        <v>98</v>
      </c>
      <c r="E171" s="98" t="s">
        <v>5</v>
      </c>
      <c r="F171" s="98" t="s">
        <v>166</v>
      </c>
      <c r="G171" s="98" t="s">
        <v>664</v>
      </c>
      <c r="H171" s="99">
        <v>4273</v>
      </c>
      <c r="I171" s="97">
        <v>3</v>
      </c>
      <c r="J171" s="100">
        <f>หนองบัวลำภู!F80</f>
        <v>1156437.9099999999</v>
      </c>
      <c r="K171" s="101">
        <f>หนองบัวลำภู!AD80</f>
        <v>1194215.97</v>
      </c>
      <c r="L171" s="102">
        <f>หนองบัวลำภู!AE80</f>
        <v>1543956.6400000001</v>
      </c>
      <c r="M171" s="102">
        <f>หนองบัวลำภู!AF80</f>
        <v>1042396.91</v>
      </c>
      <c r="N171" s="98"/>
      <c r="O171" s="98"/>
      <c r="P171" s="98"/>
      <c r="Q171" s="90">
        <f t="shared" si="5"/>
        <v>501559.7300000001</v>
      </c>
      <c r="R171" s="91">
        <f t="shared" si="6"/>
        <v>361.32849052188163</v>
      </c>
    </row>
    <row r="172" spans="1:18" x14ac:dyDescent="0.7">
      <c r="A172" s="97">
        <v>3</v>
      </c>
      <c r="B172" s="98" t="s">
        <v>49</v>
      </c>
      <c r="C172" s="98" t="s">
        <v>283</v>
      </c>
      <c r="D172" s="98" t="s">
        <v>98</v>
      </c>
      <c r="E172" s="98" t="s">
        <v>5</v>
      </c>
      <c r="F172" s="98" t="s">
        <v>166</v>
      </c>
      <c r="G172" s="98" t="s">
        <v>665</v>
      </c>
      <c r="H172" s="99">
        <v>1852</v>
      </c>
      <c r="I172" s="97">
        <v>2</v>
      </c>
      <c r="J172" s="100">
        <f>หนองบัวลำภู!F81</f>
        <v>515069.66</v>
      </c>
      <c r="K172" s="101">
        <f>หนองบัวลำภู!AD81</f>
        <v>545542.07999999996</v>
      </c>
      <c r="L172" s="102">
        <f>หนองบัวลำภู!AE81</f>
        <v>818019.32000000007</v>
      </c>
      <c r="M172" s="102">
        <f>หนองบัวลำภู!AF81</f>
        <v>732046.68</v>
      </c>
      <c r="N172" s="98"/>
      <c r="O172" s="98"/>
      <c r="P172" s="98"/>
      <c r="Q172" s="90">
        <f t="shared" si="5"/>
        <v>85972.640000000014</v>
      </c>
      <c r="R172" s="91">
        <f t="shared" si="6"/>
        <v>441.69509719222464</v>
      </c>
    </row>
    <row r="173" spans="1:18" x14ac:dyDescent="0.7">
      <c r="A173" s="97">
        <v>4</v>
      </c>
      <c r="B173" s="98" t="s">
        <v>49</v>
      </c>
      <c r="C173" s="98" t="s">
        <v>283</v>
      </c>
      <c r="D173" s="98" t="s">
        <v>98</v>
      </c>
      <c r="E173" s="98" t="s">
        <v>5</v>
      </c>
      <c r="F173" s="98" t="s">
        <v>166</v>
      </c>
      <c r="G173" s="98" t="s">
        <v>666</v>
      </c>
      <c r="H173" s="99">
        <v>4269</v>
      </c>
      <c r="I173" s="97">
        <v>3</v>
      </c>
      <c r="J173" s="100">
        <f>หนองบัวลำภู!F82</f>
        <v>1051473.3999999999</v>
      </c>
      <c r="K173" s="101">
        <f>หนองบัวลำภู!AD82</f>
        <v>1169814.8699999999</v>
      </c>
      <c r="L173" s="102">
        <f>หนองบัวลำภู!AE82</f>
        <v>822812.66</v>
      </c>
      <c r="M173" s="102">
        <f>หนองบัวลำภู!AF82</f>
        <v>618204.24</v>
      </c>
      <c r="N173" s="98"/>
      <c r="O173" s="98"/>
      <c r="P173" s="98"/>
      <c r="Q173" s="90">
        <f t="shared" si="5"/>
        <v>204608.42000000004</v>
      </c>
      <c r="R173" s="91">
        <f t="shared" si="6"/>
        <v>192.74131178261888</v>
      </c>
    </row>
    <row r="174" spans="1:18" x14ac:dyDescent="0.7">
      <c r="A174" s="97">
        <v>5</v>
      </c>
      <c r="B174" s="98" t="s">
        <v>49</v>
      </c>
      <c r="C174" s="98" t="s">
        <v>283</v>
      </c>
      <c r="D174" s="98" t="s">
        <v>98</v>
      </c>
      <c r="E174" s="98" t="s">
        <v>5</v>
      </c>
      <c r="F174" s="98" t="s">
        <v>166</v>
      </c>
      <c r="G174" s="98" t="s">
        <v>667</v>
      </c>
      <c r="H174" s="99">
        <v>4484</v>
      </c>
      <c r="I174" s="97">
        <v>3</v>
      </c>
      <c r="J174" s="100">
        <f>หนองบัวลำภู!F83</f>
        <v>1291205.24</v>
      </c>
      <c r="K174" s="101">
        <f>หนองบัวลำภู!AD83</f>
        <v>1350975.2</v>
      </c>
      <c r="L174" s="102">
        <f>หนองบัวลำภู!AE83</f>
        <v>1343861.03</v>
      </c>
      <c r="M174" s="102">
        <f>หนองบัวลำภู!AF83</f>
        <v>1110059.8199999998</v>
      </c>
      <c r="N174" s="98"/>
      <c r="O174" s="98"/>
      <c r="P174" s="98"/>
      <c r="Q174" s="90">
        <f t="shared" si="5"/>
        <v>233801.2100000002</v>
      </c>
      <c r="R174" s="91">
        <f t="shared" si="6"/>
        <v>299.70138938447815</v>
      </c>
    </row>
    <row r="175" spans="1:18" x14ac:dyDescent="0.7">
      <c r="A175" s="97">
        <v>6</v>
      </c>
      <c r="B175" s="98" t="s">
        <v>49</v>
      </c>
      <c r="C175" s="98" t="s">
        <v>283</v>
      </c>
      <c r="D175" s="98" t="s">
        <v>98</v>
      </c>
      <c r="E175" s="98" t="s">
        <v>5</v>
      </c>
      <c r="F175" s="98" t="s">
        <v>166</v>
      </c>
      <c r="G175" s="98" t="s">
        <v>668</v>
      </c>
      <c r="H175" s="99">
        <v>2010</v>
      </c>
      <c r="I175" s="97">
        <v>2</v>
      </c>
      <c r="J175" s="100">
        <f>หนองบัวลำภู!F84</f>
        <v>422332.49</v>
      </c>
      <c r="K175" s="101">
        <f>หนองบัวลำภู!AD84</f>
        <v>459098.79000000004</v>
      </c>
      <c r="L175" s="102">
        <f>หนองบัวลำภู!AE84</f>
        <v>1022227.9</v>
      </c>
      <c r="M175" s="102">
        <f>หนองบัวลำภู!AF84</f>
        <v>684135.24</v>
      </c>
      <c r="N175" s="98"/>
      <c r="O175" s="98"/>
      <c r="P175" s="98"/>
      <c r="Q175" s="90">
        <f t="shared" si="5"/>
        <v>338092.66000000003</v>
      </c>
      <c r="R175" s="91">
        <f t="shared" si="6"/>
        <v>508.57109452736319</v>
      </c>
    </row>
    <row r="176" spans="1:18" x14ac:dyDescent="0.7">
      <c r="A176" s="97">
        <v>7</v>
      </c>
      <c r="B176" s="98" t="s">
        <v>49</v>
      </c>
      <c r="C176" s="98" t="s">
        <v>283</v>
      </c>
      <c r="D176" s="98" t="s">
        <v>98</v>
      </c>
      <c r="E176" s="98" t="s">
        <v>5</v>
      </c>
      <c r="F176" s="98" t="s">
        <v>166</v>
      </c>
      <c r="G176" s="98" t="s">
        <v>669</v>
      </c>
      <c r="H176" s="99">
        <v>5203</v>
      </c>
      <c r="I176" s="97">
        <v>4</v>
      </c>
      <c r="J176" s="100">
        <f>หนองบัวลำภู!F85</f>
        <v>721087.63</v>
      </c>
      <c r="K176" s="101">
        <f>หนองบัวลำภู!AD85</f>
        <v>779720.56</v>
      </c>
      <c r="L176" s="102">
        <f>หนองบัวลำภู!AE85</f>
        <v>1223532.58</v>
      </c>
      <c r="M176" s="102">
        <f>หนองบัวลำภู!AF85</f>
        <v>1057964.54</v>
      </c>
      <c r="N176" s="98"/>
      <c r="O176" s="98"/>
      <c r="P176" s="98"/>
      <c r="Q176" s="90">
        <f t="shared" si="5"/>
        <v>165568.04000000004</v>
      </c>
      <c r="R176" s="91">
        <f t="shared" si="6"/>
        <v>235.1590582356333</v>
      </c>
    </row>
    <row r="177" spans="1:18" x14ac:dyDescent="0.7">
      <c r="A177" s="97">
        <v>8</v>
      </c>
      <c r="B177" s="98" t="s">
        <v>49</v>
      </c>
      <c r="C177" s="98" t="s">
        <v>283</v>
      </c>
      <c r="D177" s="98" t="s">
        <v>98</v>
      </c>
      <c r="E177" s="98" t="s">
        <v>5</v>
      </c>
      <c r="F177" s="98" t="s">
        <v>166</v>
      </c>
      <c r="G177" s="98" t="s">
        <v>670</v>
      </c>
      <c r="H177" s="99">
        <v>3490</v>
      </c>
      <c r="I177" s="97">
        <v>3</v>
      </c>
      <c r="J177" s="100">
        <f>หนองบัวลำภู!F86</f>
        <v>1366526.19</v>
      </c>
      <c r="K177" s="101">
        <f>หนองบัวลำภู!AD86</f>
        <v>1422561.97</v>
      </c>
      <c r="L177" s="102">
        <f>หนองบัวลำภู!AE86</f>
        <v>1131713.46</v>
      </c>
      <c r="M177" s="102">
        <f>หนองบัวลำภู!AF86</f>
        <v>733483.48</v>
      </c>
      <c r="N177" s="98"/>
      <c r="O177" s="98"/>
      <c r="P177" s="98"/>
      <c r="Q177" s="90">
        <f t="shared" si="5"/>
        <v>398229.98</v>
      </c>
      <c r="R177" s="91">
        <f t="shared" si="6"/>
        <v>324.27319770773636</v>
      </c>
    </row>
    <row r="178" spans="1:18" s="109" customFormat="1" x14ac:dyDescent="0.7">
      <c r="A178" s="103">
        <v>6</v>
      </c>
      <c r="B178" s="104" t="s">
        <v>49</v>
      </c>
      <c r="C178" s="104"/>
      <c r="D178" s="104"/>
      <c r="E178" s="104" t="s">
        <v>63</v>
      </c>
      <c r="F178" s="104"/>
      <c r="G178" s="104" t="s">
        <v>285</v>
      </c>
      <c r="H178" s="110">
        <f>SUM(H170:H177)</f>
        <v>25581</v>
      </c>
      <c r="I178" s="103"/>
      <c r="J178" s="106">
        <f>SUM(J170:J177)</f>
        <v>6524132.5199999996</v>
      </c>
      <c r="K178" s="106">
        <f>SUM(K170:K177)</f>
        <v>6921929.4400000004</v>
      </c>
      <c r="L178" s="106">
        <f>SUM(L170:L177)</f>
        <v>7906123.5900000008</v>
      </c>
      <c r="M178" s="106">
        <f>SUM(M170:M177)</f>
        <v>5978290.9100000001</v>
      </c>
      <c r="N178" s="104">
        <v>7</v>
      </c>
      <c r="O178" s="104">
        <v>7</v>
      </c>
      <c r="P178" s="104">
        <v>0</v>
      </c>
      <c r="Q178" s="107">
        <f t="shared" si="5"/>
        <v>1927832.6800000006</v>
      </c>
      <c r="R178" s="108">
        <f t="shared" si="6"/>
        <v>309.06233493608539</v>
      </c>
    </row>
    <row r="179" spans="1:18" s="109" customFormat="1" ht="25.2" thickBot="1" x14ac:dyDescent="0.75">
      <c r="A179" s="118"/>
      <c r="B179" s="119" t="s">
        <v>49</v>
      </c>
      <c r="C179" s="119" t="s">
        <v>49</v>
      </c>
      <c r="D179" s="119" t="s">
        <v>49</v>
      </c>
      <c r="E179" s="119" t="s">
        <v>49</v>
      </c>
      <c r="F179" s="119"/>
      <c r="G179" s="119" t="s">
        <v>286</v>
      </c>
      <c r="H179" s="120">
        <f>H105+H119+H135+H154+H169+H178</f>
        <v>331181</v>
      </c>
      <c r="I179" s="118"/>
      <c r="J179" s="121">
        <f t="shared" ref="J179:N179" si="7">J105+J119+J135+J154+J169+J178</f>
        <v>65540590.870000005</v>
      </c>
      <c r="K179" s="122">
        <f t="shared" si="7"/>
        <v>73185132.370000005</v>
      </c>
      <c r="L179" s="121">
        <f t="shared" si="7"/>
        <v>90802279.200000003</v>
      </c>
      <c r="M179" s="121">
        <f t="shared" si="7"/>
        <v>72412257.299999982</v>
      </c>
      <c r="N179" s="119">
        <f t="shared" si="7"/>
        <v>83</v>
      </c>
      <c r="O179" s="119">
        <f>O105+O119+O135+O154+O169+O178</f>
        <v>83</v>
      </c>
      <c r="P179" s="119">
        <f>N179-O179</f>
        <v>0</v>
      </c>
      <c r="Q179" s="107">
        <f t="shared" si="5"/>
        <v>18390021.900000021</v>
      </c>
      <c r="R179" s="108">
        <f t="shared" si="6"/>
        <v>274.17719977897286</v>
      </c>
    </row>
    <row r="180" spans="1:18" s="109" customFormat="1" ht="25.8" thickTop="1" thickBot="1" x14ac:dyDescent="0.75">
      <c r="A180" s="123"/>
      <c r="B180" s="124"/>
      <c r="C180" s="124"/>
      <c r="D180" s="124"/>
      <c r="E180" s="361" t="s">
        <v>287</v>
      </c>
      <c r="F180" s="362"/>
      <c r="G180" s="363"/>
      <c r="H180" s="125"/>
      <c r="I180" s="123"/>
      <c r="J180" s="126">
        <f>J179/O179</f>
        <v>789645.67313253018</v>
      </c>
      <c r="K180" s="127">
        <f>K179/O179</f>
        <v>881748.58277108439</v>
      </c>
      <c r="L180" s="126">
        <f>L179/O179</f>
        <v>1094003.3638554218</v>
      </c>
      <c r="M180" s="126">
        <f>M179/O179</f>
        <v>872436.83493975888</v>
      </c>
      <c r="N180" s="124"/>
      <c r="O180" s="124"/>
      <c r="P180" s="124"/>
      <c r="Q180" s="90">
        <f t="shared" si="5"/>
        <v>221566.5289156629</v>
      </c>
      <c r="R180" s="91"/>
    </row>
    <row r="181" spans="1:18" s="109" customFormat="1" ht="25.2" thickTop="1" x14ac:dyDescent="0.7">
      <c r="A181" s="134">
        <v>1</v>
      </c>
      <c r="B181" s="135" t="s">
        <v>50</v>
      </c>
      <c r="C181" s="135" t="s">
        <v>288</v>
      </c>
      <c r="D181" s="135" t="s">
        <v>289</v>
      </c>
      <c r="E181" s="135" t="s">
        <v>29</v>
      </c>
      <c r="F181" s="135" t="s">
        <v>290</v>
      </c>
      <c r="G181" s="135" t="s">
        <v>29</v>
      </c>
      <c r="H181" s="136"/>
      <c r="I181" s="134"/>
      <c r="J181" s="137"/>
      <c r="K181" s="138"/>
      <c r="L181" s="139"/>
      <c r="M181" s="139"/>
      <c r="N181" s="140"/>
      <c r="O181" s="140"/>
      <c r="P181" s="140"/>
      <c r="Q181" s="107"/>
      <c r="R181" s="108"/>
    </row>
    <row r="182" spans="1:18" x14ac:dyDescent="0.7">
      <c r="A182" s="97">
        <v>2</v>
      </c>
      <c r="B182" s="98" t="s">
        <v>50</v>
      </c>
      <c r="C182" s="98" t="s">
        <v>288</v>
      </c>
      <c r="D182" s="98" t="s">
        <v>289</v>
      </c>
      <c r="E182" s="98" t="s">
        <v>29</v>
      </c>
      <c r="F182" s="98" t="s">
        <v>166</v>
      </c>
      <c r="G182" s="98" t="s">
        <v>799</v>
      </c>
      <c r="H182" s="99">
        <v>7213</v>
      </c>
      <c r="I182" s="97">
        <v>5</v>
      </c>
      <c r="J182" s="100">
        <f>อุดรธานี!F10</f>
        <v>1636478.78</v>
      </c>
      <c r="K182" s="101">
        <f>อุดรธานี!AO10</f>
        <v>2428072.62</v>
      </c>
      <c r="L182" s="101">
        <f>อุดรธานี!AP10</f>
        <v>2191028.1</v>
      </c>
      <c r="M182" s="101">
        <f>อุดรธานี!AQ10</f>
        <v>1587275.7200000002</v>
      </c>
      <c r="N182" s="98"/>
      <c r="O182" s="98"/>
      <c r="P182" s="98"/>
      <c r="Q182" s="90">
        <f t="shared" si="5"/>
        <v>603752.37999999989</v>
      </c>
      <c r="R182" s="91">
        <f t="shared" si="6"/>
        <v>303.76100097046998</v>
      </c>
    </row>
    <row r="183" spans="1:18" x14ac:dyDescent="0.7">
      <c r="A183" s="97">
        <v>3</v>
      </c>
      <c r="B183" s="98" t="s">
        <v>50</v>
      </c>
      <c r="C183" s="98" t="s">
        <v>288</v>
      </c>
      <c r="D183" s="98" t="s">
        <v>289</v>
      </c>
      <c r="E183" s="98" t="s">
        <v>29</v>
      </c>
      <c r="F183" s="98" t="s">
        <v>166</v>
      </c>
      <c r="G183" s="98" t="s">
        <v>800</v>
      </c>
      <c r="H183" s="99">
        <v>7809</v>
      </c>
      <c r="I183" s="97">
        <v>5</v>
      </c>
      <c r="J183" s="100">
        <f>อุดรธานี!F11</f>
        <v>1142626.79</v>
      </c>
      <c r="K183" s="101">
        <f>อุดรธานี!AO11</f>
        <v>1720200.51</v>
      </c>
      <c r="L183" s="101">
        <f>อุดรธานี!AP11</f>
        <v>2597579.63</v>
      </c>
      <c r="M183" s="101">
        <f>อุดรธานี!AQ11</f>
        <v>1653957.6899999997</v>
      </c>
      <c r="N183" s="98"/>
      <c r="O183" s="98"/>
      <c r="P183" s="98"/>
      <c r="Q183" s="90">
        <f t="shared" si="5"/>
        <v>943621.94000000018</v>
      </c>
      <c r="R183" s="91">
        <f t="shared" si="6"/>
        <v>332.63921500832373</v>
      </c>
    </row>
    <row r="184" spans="1:18" x14ac:dyDescent="0.7">
      <c r="A184" s="97">
        <v>5</v>
      </c>
      <c r="B184" s="98" t="s">
        <v>50</v>
      </c>
      <c r="C184" s="98" t="s">
        <v>288</v>
      </c>
      <c r="D184" s="98" t="s">
        <v>289</v>
      </c>
      <c r="E184" s="98" t="s">
        <v>29</v>
      </c>
      <c r="F184" s="98" t="s">
        <v>166</v>
      </c>
      <c r="G184" s="98" t="s">
        <v>801</v>
      </c>
      <c r="H184" s="99">
        <v>5373</v>
      </c>
      <c r="I184" s="97">
        <v>4</v>
      </c>
      <c r="J184" s="100">
        <f>อุดรธานี!F12</f>
        <v>1774462.55</v>
      </c>
      <c r="K184" s="101">
        <f>อุดรธานี!AO12</f>
        <v>2309649.23</v>
      </c>
      <c r="L184" s="101">
        <f>อุดรธานี!AP12</f>
        <v>1448506.87</v>
      </c>
      <c r="M184" s="101">
        <f>อุดรธานี!AQ12</f>
        <v>1425919.58</v>
      </c>
      <c r="N184" s="98"/>
      <c r="O184" s="98"/>
      <c r="P184" s="98"/>
      <c r="Q184" s="90">
        <f t="shared" si="5"/>
        <v>22587.290000000037</v>
      </c>
      <c r="R184" s="91">
        <f t="shared" si="6"/>
        <v>269.58996277684724</v>
      </c>
    </row>
    <row r="185" spans="1:18" x14ac:dyDescent="0.7">
      <c r="A185" s="97">
        <v>6</v>
      </c>
      <c r="B185" s="98" t="s">
        <v>50</v>
      </c>
      <c r="C185" s="98" t="s">
        <v>288</v>
      </c>
      <c r="D185" s="98" t="s">
        <v>289</v>
      </c>
      <c r="E185" s="98" t="s">
        <v>29</v>
      </c>
      <c r="F185" s="98" t="s">
        <v>166</v>
      </c>
      <c r="G185" s="98" t="s">
        <v>802</v>
      </c>
      <c r="H185" s="99">
        <v>4595</v>
      </c>
      <c r="I185" s="97">
        <v>4</v>
      </c>
      <c r="J185" s="100">
        <f>อุดรธานี!F13</f>
        <v>603708.54</v>
      </c>
      <c r="K185" s="101">
        <f>อุดรธานี!AO13</f>
        <v>823178.21000000008</v>
      </c>
      <c r="L185" s="101">
        <f>อุดรธานี!AP13</f>
        <v>1478178.21</v>
      </c>
      <c r="M185" s="101">
        <f>อุดรธานี!AQ13</f>
        <v>1199762.58</v>
      </c>
      <c r="N185" s="98"/>
      <c r="O185" s="98"/>
      <c r="P185" s="98"/>
      <c r="Q185" s="90">
        <f t="shared" si="5"/>
        <v>278415.62999999989</v>
      </c>
      <c r="R185" s="91">
        <f t="shared" si="6"/>
        <v>321.69275516866156</v>
      </c>
    </row>
    <row r="186" spans="1:18" x14ac:dyDescent="0.7">
      <c r="A186" s="97">
        <v>7</v>
      </c>
      <c r="B186" s="98" t="s">
        <v>50</v>
      </c>
      <c r="C186" s="98" t="s">
        <v>288</v>
      </c>
      <c r="D186" s="98" t="s">
        <v>289</v>
      </c>
      <c r="E186" s="98" t="s">
        <v>29</v>
      </c>
      <c r="F186" s="98" t="s">
        <v>166</v>
      </c>
      <c r="G186" s="98" t="s">
        <v>803</v>
      </c>
      <c r="H186" s="99">
        <v>8160</v>
      </c>
      <c r="I186" s="97">
        <v>5</v>
      </c>
      <c r="J186" s="100">
        <f>อุดรธานี!F14</f>
        <v>1277402.99</v>
      </c>
      <c r="K186" s="101">
        <f>อุดรธานี!AO14</f>
        <v>1821441.45</v>
      </c>
      <c r="L186" s="101">
        <f>อุดรธานี!AP14</f>
        <v>2566047.42</v>
      </c>
      <c r="M186" s="101">
        <f>อุดรธานี!AQ14</f>
        <v>1479873.1</v>
      </c>
      <c r="N186" s="98"/>
      <c r="O186" s="98"/>
      <c r="P186" s="98"/>
      <c r="Q186" s="90">
        <f t="shared" si="5"/>
        <v>1086174.3199999998</v>
      </c>
      <c r="R186" s="91">
        <f t="shared" si="6"/>
        <v>314.46659558823529</v>
      </c>
    </row>
    <row r="187" spans="1:18" x14ac:dyDescent="0.7">
      <c r="A187" s="97">
        <v>8</v>
      </c>
      <c r="B187" s="98" t="s">
        <v>50</v>
      </c>
      <c r="C187" s="98" t="s">
        <v>288</v>
      </c>
      <c r="D187" s="98" t="s">
        <v>289</v>
      </c>
      <c r="E187" s="98" t="s">
        <v>29</v>
      </c>
      <c r="F187" s="98" t="s">
        <v>166</v>
      </c>
      <c r="G187" s="98" t="s">
        <v>804</v>
      </c>
      <c r="H187" s="99">
        <v>9211</v>
      </c>
      <c r="I187" s="97">
        <v>5</v>
      </c>
      <c r="J187" s="100">
        <f>อุดรธานี!F15</f>
        <v>1591705.33</v>
      </c>
      <c r="K187" s="101">
        <f>อุดรธานี!AO15</f>
        <v>2202438.54</v>
      </c>
      <c r="L187" s="101">
        <f>อุดรธานี!AP15</f>
        <v>2928758.83</v>
      </c>
      <c r="M187" s="101">
        <f>อุดรธานี!AQ15</f>
        <v>1618646.63</v>
      </c>
      <c r="N187" s="98"/>
      <c r="O187" s="98"/>
      <c r="P187" s="98"/>
      <c r="Q187" s="90">
        <f t="shared" si="5"/>
        <v>1310112.2000000002</v>
      </c>
      <c r="R187" s="91">
        <f t="shared" si="6"/>
        <v>317.96317772228855</v>
      </c>
    </row>
    <row r="188" spans="1:18" x14ac:dyDescent="0.7">
      <c r="A188" s="97">
        <v>9</v>
      </c>
      <c r="B188" s="98" t="s">
        <v>50</v>
      </c>
      <c r="C188" s="98" t="s">
        <v>288</v>
      </c>
      <c r="D188" s="98" t="s">
        <v>289</v>
      </c>
      <c r="E188" s="98" t="s">
        <v>29</v>
      </c>
      <c r="F188" s="98" t="s">
        <v>166</v>
      </c>
      <c r="G188" s="98" t="s">
        <v>805</v>
      </c>
      <c r="H188" s="99">
        <v>4740</v>
      </c>
      <c r="I188" s="97">
        <v>4</v>
      </c>
      <c r="J188" s="100">
        <f>อุดรธานี!F16</f>
        <v>902643.07</v>
      </c>
      <c r="K188" s="101">
        <f>อุดรธานี!AO16</f>
        <v>1149081.95</v>
      </c>
      <c r="L188" s="101">
        <f>อุดรธานี!AP16</f>
        <v>1688934.5</v>
      </c>
      <c r="M188" s="101">
        <f>อุดรธานี!AQ16</f>
        <v>830166.22000000009</v>
      </c>
      <c r="N188" s="98"/>
      <c r="O188" s="98"/>
      <c r="P188" s="98"/>
      <c r="Q188" s="90">
        <f t="shared" si="5"/>
        <v>858768.27999999991</v>
      </c>
      <c r="R188" s="91">
        <f t="shared" si="6"/>
        <v>356.31529535864979</v>
      </c>
    </row>
    <row r="189" spans="1:18" x14ac:dyDescent="0.7">
      <c r="A189" s="97">
        <v>10</v>
      </c>
      <c r="B189" s="98" t="s">
        <v>50</v>
      </c>
      <c r="C189" s="98" t="s">
        <v>288</v>
      </c>
      <c r="D189" s="98" t="s">
        <v>289</v>
      </c>
      <c r="E189" s="98" t="s">
        <v>29</v>
      </c>
      <c r="F189" s="98" t="s">
        <v>166</v>
      </c>
      <c r="G189" s="98" t="s">
        <v>806</v>
      </c>
      <c r="H189" s="99">
        <v>8307</v>
      </c>
      <c r="I189" s="97">
        <v>5</v>
      </c>
      <c r="J189" s="100">
        <f>อุดรธานี!F17</f>
        <v>1398033.59</v>
      </c>
      <c r="K189" s="101">
        <f>อุดรธานี!AO17</f>
        <v>1959412.85</v>
      </c>
      <c r="L189" s="101">
        <f>อุดรธานี!AP17</f>
        <v>2978500.71</v>
      </c>
      <c r="M189" s="101">
        <f>อุดรธานี!AQ17</f>
        <v>1911720.44</v>
      </c>
      <c r="N189" s="98"/>
      <c r="O189" s="98"/>
      <c r="P189" s="98"/>
      <c r="Q189" s="90">
        <f t="shared" si="5"/>
        <v>1066780.27</v>
      </c>
      <c r="R189" s="91">
        <f t="shared" si="6"/>
        <v>358.55311303719753</v>
      </c>
    </row>
    <row r="190" spans="1:18" x14ac:dyDescent="0.7">
      <c r="A190" s="97">
        <v>11</v>
      </c>
      <c r="B190" s="98" t="s">
        <v>50</v>
      </c>
      <c r="C190" s="98" t="s">
        <v>288</v>
      </c>
      <c r="D190" s="98" t="s">
        <v>289</v>
      </c>
      <c r="E190" s="98" t="s">
        <v>29</v>
      </c>
      <c r="F190" s="98" t="s">
        <v>166</v>
      </c>
      <c r="G190" s="98" t="s">
        <v>807</v>
      </c>
      <c r="H190" s="99">
        <v>9108</v>
      </c>
      <c r="I190" s="97">
        <v>5</v>
      </c>
      <c r="J190" s="100">
        <f>อุดรธานี!F18</f>
        <v>2145495.06</v>
      </c>
      <c r="K190" s="101">
        <f>อุดรธานี!AO18</f>
        <v>2461933.42</v>
      </c>
      <c r="L190" s="101">
        <f>อุดรธานี!AP18</f>
        <v>2573117.4299999997</v>
      </c>
      <c r="M190" s="101">
        <f>อุดรธานี!AQ18</f>
        <v>1781111.34</v>
      </c>
      <c r="N190" s="98"/>
      <c r="O190" s="98"/>
      <c r="P190" s="98"/>
      <c r="Q190" s="90">
        <f t="shared" si="5"/>
        <v>792006.08999999962</v>
      </c>
      <c r="R190" s="91">
        <f t="shared" si="6"/>
        <v>282.51179512516467</v>
      </c>
    </row>
    <row r="191" spans="1:18" x14ac:dyDescent="0.7">
      <c r="A191" s="97">
        <v>12</v>
      </c>
      <c r="B191" s="98" t="s">
        <v>50</v>
      </c>
      <c r="C191" s="98" t="s">
        <v>288</v>
      </c>
      <c r="D191" s="98" t="s">
        <v>289</v>
      </c>
      <c r="E191" s="98" t="s">
        <v>29</v>
      </c>
      <c r="F191" s="98" t="s">
        <v>166</v>
      </c>
      <c r="G191" s="98" t="s">
        <v>808</v>
      </c>
      <c r="H191" s="99">
        <v>6368</v>
      </c>
      <c r="I191" s="97">
        <v>5</v>
      </c>
      <c r="J191" s="100">
        <f>อุดรธานี!F19</f>
        <v>2065350.91</v>
      </c>
      <c r="K191" s="101">
        <f>อุดรธานี!AO19</f>
        <v>2629534.1100000003</v>
      </c>
      <c r="L191" s="101">
        <f>อุดรธานี!AP19</f>
        <v>2550575.2999999998</v>
      </c>
      <c r="M191" s="101">
        <f>อุดรธานี!AQ19</f>
        <v>1670048.63</v>
      </c>
      <c r="N191" s="98"/>
      <c r="O191" s="98"/>
      <c r="P191" s="98"/>
      <c r="Q191" s="90">
        <f t="shared" si="5"/>
        <v>880526.66999999993</v>
      </c>
      <c r="R191" s="91">
        <f t="shared" si="6"/>
        <v>400.53004082914572</v>
      </c>
    </row>
    <row r="192" spans="1:18" x14ac:dyDescent="0.7">
      <c r="A192" s="97">
        <v>13</v>
      </c>
      <c r="B192" s="98" t="s">
        <v>50</v>
      </c>
      <c r="C192" s="98" t="s">
        <v>288</v>
      </c>
      <c r="D192" s="98" t="s">
        <v>289</v>
      </c>
      <c r="E192" s="98" t="s">
        <v>29</v>
      </c>
      <c r="F192" s="98" t="s">
        <v>166</v>
      </c>
      <c r="G192" s="98" t="s">
        <v>809</v>
      </c>
      <c r="H192" s="99">
        <v>5228</v>
      </c>
      <c r="I192" s="97">
        <v>4</v>
      </c>
      <c r="J192" s="100">
        <f>อุดรธานี!F20</f>
        <v>829470.81</v>
      </c>
      <c r="K192" s="101">
        <f>อุดรธานี!AO20</f>
        <v>1139007.6600000001</v>
      </c>
      <c r="L192" s="101">
        <f>อุดรธานี!AP20</f>
        <v>1800549.6099999999</v>
      </c>
      <c r="M192" s="101">
        <f>อุดรธานี!AQ20</f>
        <v>1116314.1500000001</v>
      </c>
      <c r="N192" s="98"/>
      <c r="O192" s="98"/>
      <c r="P192" s="98"/>
      <c r="Q192" s="90">
        <f t="shared" si="5"/>
        <v>684235.45999999973</v>
      </c>
      <c r="R192" s="91">
        <f t="shared" si="6"/>
        <v>344.40505164498848</v>
      </c>
    </row>
    <row r="193" spans="1:18" x14ac:dyDescent="0.7">
      <c r="A193" s="97">
        <v>14</v>
      </c>
      <c r="B193" s="98" t="s">
        <v>50</v>
      </c>
      <c r="C193" s="98" t="s">
        <v>288</v>
      </c>
      <c r="D193" s="98" t="s">
        <v>289</v>
      </c>
      <c r="E193" s="98" t="s">
        <v>29</v>
      </c>
      <c r="F193" s="98" t="s">
        <v>166</v>
      </c>
      <c r="G193" s="98" t="s">
        <v>810</v>
      </c>
      <c r="H193" s="99">
        <v>10722</v>
      </c>
      <c r="I193" s="97">
        <v>5</v>
      </c>
      <c r="J193" s="100">
        <f>อุดรธานี!F21</f>
        <v>2322619</v>
      </c>
      <c r="K193" s="101">
        <f>อุดรธานี!AO21</f>
        <v>2718117.27</v>
      </c>
      <c r="L193" s="101">
        <f>อุดรธานี!AP21</f>
        <v>3455452.83</v>
      </c>
      <c r="M193" s="101">
        <f>อุดรธานี!AQ21</f>
        <v>2539024.2999999998</v>
      </c>
      <c r="N193" s="98"/>
      <c r="O193" s="98"/>
      <c r="P193" s="98"/>
      <c r="Q193" s="90">
        <f t="shared" si="5"/>
        <v>916428.53000000026</v>
      </c>
      <c r="R193" s="91">
        <f t="shared" si="6"/>
        <v>322.27689143816451</v>
      </c>
    </row>
    <row r="194" spans="1:18" x14ac:dyDescent="0.7">
      <c r="A194" s="97">
        <v>15</v>
      </c>
      <c r="B194" s="98" t="s">
        <v>50</v>
      </c>
      <c r="C194" s="98" t="s">
        <v>288</v>
      </c>
      <c r="D194" s="98" t="s">
        <v>289</v>
      </c>
      <c r="E194" s="98" t="s">
        <v>29</v>
      </c>
      <c r="F194" s="98" t="s">
        <v>166</v>
      </c>
      <c r="G194" s="98" t="s">
        <v>811</v>
      </c>
      <c r="H194" s="99">
        <v>9139</v>
      </c>
      <c r="I194" s="97">
        <v>5</v>
      </c>
      <c r="J194" s="100">
        <f>อุดรธานี!F22</f>
        <v>1361904.2</v>
      </c>
      <c r="K194" s="101">
        <f>อุดรธานี!AO22</f>
        <v>1907817.63</v>
      </c>
      <c r="L194" s="101">
        <f>อุดรธานี!AP22</f>
        <v>3265453.67</v>
      </c>
      <c r="M194" s="101">
        <f>อุดรธานี!AQ22</f>
        <v>2361661.0100000002</v>
      </c>
      <c r="N194" s="98"/>
      <c r="O194" s="98"/>
      <c r="P194" s="98"/>
      <c r="Q194" s="90">
        <f t="shared" si="5"/>
        <v>903792.65999999968</v>
      </c>
      <c r="R194" s="91">
        <f t="shared" si="6"/>
        <v>357.30973520078783</v>
      </c>
    </row>
    <row r="195" spans="1:18" x14ac:dyDescent="0.7">
      <c r="A195" s="97">
        <v>16</v>
      </c>
      <c r="B195" s="98" t="s">
        <v>50</v>
      </c>
      <c r="C195" s="98" t="s">
        <v>288</v>
      </c>
      <c r="D195" s="98" t="s">
        <v>289</v>
      </c>
      <c r="E195" s="98" t="s">
        <v>29</v>
      </c>
      <c r="F195" s="98" t="s">
        <v>166</v>
      </c>
      <c r="G195" s="98" t="s">
        <v>812</v>
      </c>
      <c r="H195" s="99">
        <v>13991</v>
      </c>
      <c r="I195" s="97">
        <v>5</v>
      </c>
      <c r="J195" s="100">
        <f>อุดรธานี!F23</f>
        <v>2204291.88</v>
      </c>
      <c r="K195" s="101">
        <f>อุดรธานี!AO23</f>
        <v>3587678.42</v>
      </c>
      <c r="L195" s="101">
        <f>อุดรธานี!AP23</f>
        <v>4479598.5199999996</v>
      </c>
      <c r="M195" s="101">
        <f>อุดรธานี!AQ23</f>
        <v>2607469.46</v>
      </c>
      <c r="N195" s="98"/>
      <c r="O195" s="98"/>
      <c r="P195" s="98"/>
      <c r="Q195" s="90">
        <f t="shared" si="5"/>
        <v>1872129.0599999996</v>
      </c>
      <c r="R195" s="91">
        <f t="shared" si="6"/>
        <v>320.17715102565933</v>
      </c>
    </row>
    <row r="196" spans="1:18" x14ac:dyDescent="0.7">
      <c r="A196" s="97">
        <v>17</v>
      </c>
      <c r="B196" s="98" t="s">
        <v>50</v>
      </c>
      <c r="C196" s="98" t="s">
        <v>288</v>
      </c>
      <c r="D196" s="98" t="s">
        <v>289</v>
      </c>
      <c r="E196" s="98" t="s">
        <v>29</v>
      </c>
      <c r="F196" s="98" t="s">
        <v>166</v>
      </c>
      <c r="G196" s="98" t="s">
        <v>813</v>
      </c>
      <c r="H196" s="99">
        <v>6392</v>
      </c>
      <c r="I196" s="97">
        <v>5</v>
      </c>
      <c r="J196" s="100">
        <f>อุดรธานี!F24</f>
        <v>1469193.81</v>
      </c>
      <c r="K196" s="101">
        <f>อุดรธานี!AO24</f>
        <v>1948243.97</v>
      </c>
      <c r="L196" s="101">
        <f>อุดรธานี!AP24</f>
        <v>3042970.92</v>
      </c>
      <c r="M196" s="101">
        <f>อุดรธานี!AQ24</f>
        <v>2100523.06</v>
      </c>
      <c r="N196" s="98"/>
      <c r="O196" s="98"/>
      <c r="P196" s="98"/>
      <c r="Q196" s="90">
        <f t="shared" si="5"/>
        <v>942447.85999999987</v>
      </c>
      <c r="R196" s="91">
        <f t="shared" si="6"/>
        <v>476.05928035043803</v>
      </c>
    </row>
    <row r="197" spans="1:18" x14ac:dyDescent="0.7">
      <c r="A197" s="97">
        <v>18</v>
      </c>
      <c r="B197" s="98" t="s">
        <v>50</v>
      </c>
      <c r="C197" s="98" t="s">
        <v>288</v>
      </c>
      <c r="D197" s="98" t="s">
        <v>289</v>
      </c>
      <c r="E197" s="98" t="s">
        <v>29</v>
      </c>
      <c r="F197" s="98" t="s">
        <v>166</v>
      </c>
      <c r="G197" s="98" t="s">
        <v>814</v>
      </c>
      <c r="H197" s="99">
        <v>4858</v>
      </c>
      <c r="I197" s="97">
        <v>4</v>
      </c>
      <c r="J197" s="100">
        <f>อุดรธานี!F25</f>
        <v>1279545.6100000001</v>
      </c>
      <c r="K197" s="101">
        <f>อุดรธานี!AO25</f>
        <v>1752044.48</v>
      </c>
      <c r="L197" s="101">
        <f>อุดรธานี!AP25</f>
        <v>1731420.3900000001</v>
      </c>
      <c r="M197" s="101">
        <f>อุดรธานี!AQ25</f>
        <v>1170582.92</v>
      </c>
      <c r="N197" s="98"/>
      <c r="O197" s="98"/>
      <c r="P197" s="98"/>
      <c r="Q197" s="90">
        <f t="shared" si="5"/>
        <v>560837.4700000002</v>
      </c>
      <c r="R197" s="91">
        <f t="shared" si="6"/>
        <v>356.40600864553318</v>
      </c>
    </row>
    <row r="198" spans="1:18" x14ac:dyDescent="0.7">
      <c r="A198" s="97">
        <v>19</v>
      </c>
      <c r="B198" s="98" t="s">
        <v>50</v>
      </c>
      <c r="C198" s="98" t="s">
        <v>288</v>
      </c>
      <c r="D198" s="98" t="s">
        <v>289</v>
      </c>
      <c r="E198" s="98" t="s">
        <v>29</v>
      </c>
      <c r="F198" s="98" t="s">
        <v>166</v>
      </c>
      <c r="G198" s="98" t="s">
        <v>815</v>
      </c>
      <c r="H198" s="99">
        <v>5038</v>
      </c>
      <c r="I198" s="97">
        <v>4</v>
      </c>
      <c r="J198" s="100">
        <f>อุดรธานี!F26</f>
        <v>859131.54</v>
      </c>
      <c r="K198" s="101">
        <f>อุดรธานี!AO26</f>
        <v>1095824.3</v>
      </c>
      <c r="L198" s="101">
        <f>อุดรธานี!AP26</f>
        <v>1697329.08</v>
      </c>
      <c r="M198" s="101">
        <f>อุดรธานี!AQ26</f>
        <v>1268905.3799999999</v>
      </c>
      <c r="N198" s="98"/>
      <c r="O198" s="98"/>
      <c r="P198" s="98"/>
      <c r="Q198" s="90">
        <f t="shared" ref="Q198:Q260" si="8">L198-M198</f>
        <v>428423.70000000019</v>
      </c>
      <c r="R198" s="91">
        <f t="shared" ref="R198:R260" si="9">L198/H198</f>
        <v>336.90533545057565</v>
      </c>
    </row>
    <row r="199" spans="1:18" x14ac:dyDescent="0.7">
      <c r="A199" s="97">
        <v>20</v>
      </c>
      <c r="B199" s="98" t="s">
        <v>50</v>
      </c>
      <c r="C199" s="98" t="s">
        <v>288</v>
      </c>
      <c r="D199" s="98" t="s">
        <v>289</v>
      </c>
      <c r="E199" s="98" t="s">
        <v>29</v>
      </c>
      <c r="F199" s="98" t="s">
        <v>166</v>
      </c>
      <c r="G199" s="98" t="s">
        <v>816</v>
      </c>
      <c r="H199" s="99">
        <v>5026</v>
      </c>
      <c r="I199" s="97">
        <v>4</v>
      </c>
      <c r="J199" s="100">
        <f>อุดรธานี!F27</f>
        <v>1338314.94</v>
      </c>
      <c r="K199" s="101">
        <f>อุดรธานี!AO27</f>
        <v>1752241.77</v>
      </c>
      <c r="L199" s="101">
        <f>อุดรธานี!AP27</f>
        <v>2278737.98</v>
      </c>
      <c r="M199" s="101">
        <f>อุดรธานี!AQ27</f>
        <v>1528185.5799999998</v>
      </c>
      <c r="N199" s="98"/>
      <c r="O199" s="98"/>
      <c r="P199" s="98"/>
      <c r="Q199" s="90">
        <f t="shared" si="8"/>
        <v>750552.40000000014</v>
      </c>
      <c r="R199" s="91">
        <f t="shared" si="9"/>
        <v>453.38996816553919</v>
      </c>
    </row>
    <row r="200" spans="1:18" x14ac:dyDescent="0.7">
      <c r="A200" s="97">
        <v>21</v>
      </c>
      <c r="B200" s="98" t="s">
        <v>50</v>
      </c>
      <c r="C200" s="98" t="s">
        <v>288</v>
      </c>
      <c r="D200" s="98" t="s">
        <v>289</v>
      </c>
      <c r="E200" s="98" t="s">
        <v>29</v>
      </c>
      <c r="F200" s="98" t="s">
        <v>166</v>
      </c>
      <c r="G200" s="98" t="s">
        <v>817</v>
      </c>
      <c r="H200" s="99">
        <v>4590</v>
      </c>
      <c r="I200" s="97">
        <v>4</v>
      </c>
      <c r="J200" s="100">
        <f>อุดรธานี!F28</f>
        <v>790776.76</v>
      </c>
      <c r="K200" s="101">
        <f>อุดรธานี!AO28</f>
        <v>875103.09</v>
      </c>
      <c r="L200" s="101">
        <f>อุดรธานี!AP28</f>
        <v>2257295.0099999998</v>
      </c>
      <c r="M200" s="101">
        <f>อุดรธานี!AQ28</f>
        <v>1375351.49</v>
      </c>
      <c r="N200" s="98"/>
      <c r="O200" s="98"/>
      <c r="P200" s="98"/>
      <c r="Q200" s="90">
        <f t="shared" si="8"/>
        <v>881943.51999999979</v>
      </c>
      <c r="R200" s="91">
        <f t="shared" si="9"/>
        <v>491.78540522875812</v>
      </c>
    </row>
    <row r="201" spans="1:18" x14ac:dyDescent="0.7">
      <c r="A201" s="97">
        <v>22</v>
      </c>
      <c r="B201" s="98" t="s">
        <v>50</v>
      </c>
      <c r="C201" s="98" t="s">
        <v>288</v>
      </c>
      <c r="D201" s="98" t="s">
        <v>289</v>
      </c>
      <c r="E201" s="98" t="s">
        <v>29</v>
      </c>
      <c r="F201" s="98" t="s">
        <v>166</v>
      </c>
      <c r="G201" s="98" t="s">
        <v>818</v>
      </c>
      <c r="H201" s="99">
        <v>7725</v>
      </c>
      <c r="I201" s="97">
        <v>5</v>
      </c>
      <c r="J201" s="100">
        <f>อุดรธานี!F29</f>
        <v>1238627.28</v>
      </c>
      <c r="K201" s="101">
        <f>อุดรธานี!AO29</f>
        <v>1572856.27</v>
      </c>
      <c r="L201" s="101">
        <f>อุดรธานี!AP29</f>
        <v>1841085.67</v>
      </c>
      <c r="M201" s="101">
        <f>อุดรธานี!AQ29</f>
        <v>1352596.5899999999</v>
      </c>
      <c r="N201" s="98"/>
      <c r="O201" s="98"/>
      <c r="P201" s="98"/>
      <c r="Q201" s="90">
        <f t="shared" si="8"/>
        <v>488489.08000000007</v>
      </c>
      <c r="R201" s="91">
        <f t="shared" si="9"/>
        <v>238.32824207119739</v>
      </c>
    </row>
    <row r="202" spans="1:18" x14ac:dyDescent="0.7">
      <c r="A202" s="97">
        <v>23</v>
      </c>
      <c r="B202" s="98" t="s">
        <v>50</v>
      </c>
      <c r="C202" s="98" t="s">
        <v>288</v>
      </c>
      <c r="D202" s="98" t="s">
        <v>289</v>
      </c>
      <c r="E202" s="98" t="s">
        <v>29</v>
      </c>
      <c r="F202" s="98" t="s">
        <v>166</v>
      </c>
      <c r="G202" s="98" t="s">
        <v>819</v>
      </c>
      <c r="H202" s="99">
        <v>5622</v>
      </c>
      <c r="I202" s="97">
        <v>4</v>
      </c>
      <c r="J202" s="100">
        <f>อุดรธานี!F30</f>
        <v>2463825.54</v>
      </c>
      <c r="K202" s="101">
        <f>อุดรธานี!AO30</f>
        <v>2858637.62</v>
      </c>
      <c r="L202" s="101">
        <f>อุดรธานี!AP30</f>
        <v>1391332.35</v>
      </c>
      <c r="M202" s="101">
        <f>อุดรธานี!AQ30</f>
        <v>898296.2300000001</v>
      </c>
      <c r="N202" s="98"/>
      <c r="O202" s="98"/>
      <c r="P202" s="98"/>
      <c r="Q202" s="90">
        <f t="shared" si="8"/>
        <v>493036.12</v>
      </c>
      <c r="R202" s="91">
        <f t="shared" si="9"/>
        <v>247.47996264674495</v>
      </c>
    </row>
    <row r="203" spans="1:18" x14ac:dyDescent="0.7">
      <c r="A203" s="97">
        <v>24</v>
      </c>
      <c r="B203" s="98" t="s">
        <v>50</v>
      </c>
      <c r="C203" s="98" t="s">
        <v>288</v>
      </c>
      <c r="D203" s="98" t="s">
        <v>289</v>
      </c>
      <c r="E203" s="98" t="s">
        <v>29</v>
      </c>
      <c r="F203" s="98" t="s">
        <v>166</v>
      </c>
      <c r="G203" s="98" t="s">
        <v>820</v>
      </c>
      <c r="H203" s="99">
        <v>5752</v>
      </c>
      <c r="I203" s="97">
        <v>4</v>
      </c>
      <c r="J203" s="100">
        <f>อุดรธานี!F31</f>
        <v>1148061.58</v>
      </c>
      <c r="K203" s="101">
        <f>อุดรธานี!AO31</f>
        <v>1396042.78</v>
      </c>
      <c r="L203" s="101">
        <f>อุดรธานี!AP31</f>
        <v>1713046.06</v>
      </c>
      <c r="M203" s="101">
        <f>อุดรธานี!AQ31</f>
        <v>992861.30999999994</v>
      </c>
      <c r="N203" s="98"/>
      <c r="O203" s="98"/>
      <c r="P203" s="98"/>
      <c r="Q203" s="90">
        <f t="shared" si="8"/>
        <v>720184.75000000012</v>
      </c>
      <c r="R203" s="91">
        <f t="shared" si="9"/>
        <v>297.81746522948538</v>
      </c>
    </row>
    <row r="204" spans="1:18" x14ac:dyDescent="0.7">
      <c r="A204" s="97">
        <v>25</v>
      </c>
      <c r="B204" s="98" t="s">
        <v>50</v>
      </c>
      <c r="C204" s="98" t="s">
        <v>288</v>
      </c>
      <c r="D204" s="98" t="s">
        <v>289</v>
      </c>
      <c r="E204" s="98" t="s">
        <v>29</v>
      </c>
      <c r="F204" s="98" t="s">
        <v>166</v>
      </c>
      <c r="G204" s="98" t="s">
        <v>821</v>
      </c>
      <c r="H204" s="99">
        <v>3706</v>
      </c>
      <c r="I204" s="97">
        <v>3</v>
      </c>
      <c r="J204" s="100">
        <f>อุดรธานี!F32</f>
        <v>1262674.46</v>
      </c>
      <c r="K204" s="101">
        <f>อุดรธานี!AO32</f>
        <v>1469712.1700000002</v>
      </c>
      <c r="L204" s="101">
        <f>อุดรธานี!AP32</f>
        <v>1396690.93</v>
      </c>
      <c r="M204" s="101">
        <f>อุดรธานี!AQ32</f>
        <v>1193454.3499999999</v>
      </c>
      <c r="N204" s="98"/>
      <c r="O204" s="98"/>
      <c r="P204" s="98"/>
      <c r="Q204" s="90">
        <f t="shared" si="8"/>
        <v>203236.58000000007</v>
      </c>
      <c r="R204" s="91">
        <f t="shared" si="9"/>
        <v>376.87288990825687</v>
      </c>
    </row>
    <row r="205" spans="1:18" x14ac:dyDescent="0.7">
      <c r="A205" s="97">
        <v>26</v>
      </c>
      <c r="B205" s="98" t="s">
        <v>50</v>
      </c>
      <c r="C205" s="98" t="s">
        <v>288</v>
      </c>
      <c r="D205" s="98" t="s">
        <v>289</v>
      </c>
      <c r="E205" s="98" t="s">
        <v>29</v>
      </c>
      <c r="F205" s="98" t="s">
        <v>166</v>
      </c>
      <c r="G205" s="98" t="s">
        <v>822</v>
      </c>
      <c r="H205" s="99">
        <v>6469</v>
      </c>
      <c r="I205" s="97">
        <v>5</v>
      </c>
      <c r="J205" s="100">
        <f>อุดรธานี!F33</f>
        <v>1122846.8500000001</v>
      </c>
      <c r="K205" s="101">
        <f>อุดรธานี!AO33</f>
        <v>1778035.27</v>
      </c>
      <c r="L205" s="101">
        <f>อุดรธานี!AP33</f>
        <v>2591409.87</v>
      </c>
      <c r="M205" s="101">
        <f>อุดรธานี!AQ33</f>
        <v>1564197.21</v>
      </c>
      <c r="N205" s="98"/>
      <c r="O205" s="98"/>
      <c r="P205" s="98"/>
      <c r="Q205" s="90">
        <f t="shared" si="8"/>
        <v>1027212.6600000001</v>
      </c>
      <c r="R205" s="91">
        <f t="shared" si="9"/>
        <v>400.58894264955944</v>
      </c>
    </row>
    <row r="206" spans="1:18" x14ac:dyDescent="0.7">
      <c r="A206" s="97">
        <v>27</v>
      </c>
      <c r="B206" s="98" t="s">
        <v>50</v>
      </c>
      <c r="C206" s="98" t="s">
        <v>288</v>
      </c>
      <c r="D206" s="98" t="s">
        <v>289</v>
      </c>
      <c r="E206" s="98" t="s">
        <v>29</v>
      </c>
      <c r="F206" s="98" t="s">
        <v>166</v>
      </c>
      <c r="G206" s="98" t="s">
        <v>823</v>
      </c>
      <c r="H206" s="99">
        <v>8575</v>
      </c>
      <c r="I206" s="97">
        <v>5</v>
      </c>
      <c r="J206" s="100">
        <f>อุดรธานี!F34</f>
        <v>1378849.92</v>
      </c>
      <c r="K206" s="101">
        <f>อุดรธานี!AO34</f>
        <v>1914190.5</v>
      </c>
      <c r="L206" s="101">
        <f>อุดรธานี!AP34</f>
        <v>1866493.1</v>
      </c>
      <c r="M206" s="101">
        <f>อุดรธานี!AQ34</f>
        <v>1386505.55</v>
      </c>
      <c r="N206" s="98"/>
      <c r="O206" s="98"/>
      <c r="P206" s="98"/>
      <c r="Q206" s="90">
        <f t="shared" si="8"/>
        <v>479987.55000000005</v>
      </c>
      <c r="R206" s="91">
        <f t="shared" si="9"/>
        <v>217.66683381924199</v>
      </c>
    </row>
    <row r="207" spans="1:18" x14ac:dyDescent="0.7">
      <c r="A207" s="97">
        <v>28</v>
      </c>
      <c r="B207" s="98" t="s">
        <v>50</v>
      </c>
      <c r="C207" s="98" t="s">
        <v>288</v>
      </c>
      <c r="D207" s="98" t="s">
        <v>289</v>
      </c>
      <c r="E207" s="98" t="s">
        <v>29</v>
      </c>
      <c r="F207" s="98" t="s">
        <v>166</v>
      </c>
      <c r="G207" s="98" t="s">
        <v>824</v>
      </c>
      <c r="H207" s="99">
        <v>2704</v>
      </c>
      <c r="I207" s="97">
        <v>2</v>
      </c>
      <c r="J207" s="100">
        <f>อุดรธานี!F35</f>
        <v>698780.31</v>
      </c>
      <c r="K207" s="101">
        <f>อุดรธานี!AO35</f>
        <v>961999.15000000014</v>
      </c>
      <c r="L207" s="101">
        <f>อุดรธานี!AP35</f>
        <v>1474156.6400000001</v>
      </c>
      <c r="M207" s="101">
        <f>อุดรธานี!AQ35</f>
        <v>888326.02</v>
      </c>
      <c r="N207" s="98"/>
      <c r="O207" s="98"/>
      <c r="P207" s="98"/>
      <c r="Q207" s="90">
        <f t="shared" si="8"/>
        <v>585830.62000000011</v>
      </c>
      <c r="R207" s="91">
        <f t="shared" si="9"/>
        <v>545.17627218934911</v>
      </c>
    </row>
    <row r="208" spans="1:18" x14ac:dyDescent="0.7">
      <c r="A208" s="97">
        <v>29</v>
      </c>
      <c r="B208" s="98" t="s">
        <v>50</v>
      </c>
      <c r="C208" s="98" t="s">
        <v>288</v>
      </c>
      <c r="D208" s="98" t="s">
        <v>289</v>
      </c>
      <c r="E208" s="98" t="s">
        <v>29</v>
      </c>
      <c r="F208" s="98" t="s">
        <v>166</v>
      </c>
      <c r="G208" s="98" t="s">
        <v>825</v>
      </c>
      <c r="H208" s="99">
        <v>5541</v>
      </c>
      <c r="I208" s="97">
        <v>4</v>
      </c>
      <c r="J208" s="100">
        <f>อุดรธานี!F36</f>
        <v>976249.69</v>
      </c>
      <c r="K208" s="101">
        <f>อุดรธานี!AO36</f>
        <v>1330524.6599999999</v>
      </c>
      <c r="L208" s="101">
        <f>อุดรธานี!AP36</f>
        <v>1180987.72</v>
      </c>
      <c r="M208" s="101">
        <f>อุดรธานี!AQ36</f>
        <v>723318.5</v>
      </c>
      <c r="N208" s="98"/>
      <c r="O208" s="98"/>
      <c r="P208" s="98"/>
      <c r="Q208" s="90">
        <f t="shared" si="8"/>
        <v>457669.22</v>
      </c>
      <c r="R208" s="91">
        <f t="shared" si="9"/>
        <v>213.13620646092764</v>
      </c>
    </row>
    <row r="209" spans="1:18" s="109" customFormat="1" x14ac:dyDescent="0.7">
      <c r="A209" s="103">
        <v>1</v>
      </c>
      <c r="B209" s="104" t="s">
        <v>50</v>
      </c>
      <c r="C209" s="104"/>
      <c r="D209" s="104"/>
      <c r="E209" s="104" t="s">
        <v>63</v>
      </c>
      <c r="F209" s="104"/>
      <c r="G209" s="104" t="s">
        <v>291</v>
      </c>
      <c r="H209" s="110">
        <f>SUM(H181:H208)</f>
        <v>181962</v>
      </c>
      <c r="I209" s="103"/>
      <c r="J209" s="106">
        <f>SUM(J181:J208)</f>
        <v>37283071.790000007</v>
      </c>
      <c r="K209" s="141">
        <f>SUM(K181:K208)</f>
        <v>49563019.900000006</v>
      </c>
      <c r="L209" s="106">
        <f>SUM(L181:L208)</f>
        <v>60465237.349999994</v>
      </c>
      <c r="M209" s="106">
        <f>SUM(M181:M208)</f>
        <v>40226055.039999999</v>
      </c>
      <c r="N209" s="104">
        <v>28</v>
      </c>
      <c r="O209" s="104">
        <v>28</v>
      </c>
      <c r="P209" s="104">
        <f>N209-O209</f>
        <v>0</v>
      </c>
      <c r="Q209" s="107">
        <f t="shared" si="8"/>
        <v>20239182.309999995</v>
      </c>
      <c r="R209" s="108">
        <f>L209/H209</f>
        <v>332.29595932117689</v>
      </c>
    </row>
    <row r="210" spans="1:18" x14ac:dyDescent="0.7">
      <c r="A210" s="97">
        <v>1</v>
      </c>
      <c r="B210" s="98" t="s">
        <v>50</v>
      </c>
      <c r="C210" s="98" t="s">
        <v>292</v>
      </c>
      <c r="D210" s="98" t="s">
        <v>71</v>
      </c>
      <c r="E210" s="98" t="s">
        <v>30</v>
      </c>
      <c r="F210" s="98" t="s">
        <v>196</v>
      </c>
      <c r="G210" s="98" t="s">
        <v>293</v>
      </c>
      <c r="H210" s="99"/>
      <c r="I210" s="97"/>
      <c r="J210" s="100"/>
      <c r="K210" s="101"/>
      <c r="L210" s="102"/>
      <c r="M210" s="102"/>
      <c r="N210" s="98"/>
      <c r="O210" s="98"/>
      <c r="P210" s="98"/>
    </row>
    <row r="211" spans="1:18" x14ac:dyDescent="0.7">
      <c r="A211" s="97">
        <v>2</v>
      </c>
      <c r="B211" s="98" t="s">
        <v>50</v>
      </c>
      <c r="C211" s="98" t="s">
        <v>292</v>
      </c>
      <c r="D211" s="98" t="s">
        <v>71</v>
      </c>
      <c r="E211" s="98" t="s">
        <v>30</v>
      </c>
      <c r="F211" s="98" t="s">
        <v>166</v>
      </c>
      <c r="G211" s="98" t="s">
        <v>826</v>
      </c>
      <c r="H211" s="99">
        <v>3427</v>
      </c>
      <c r="I211" s="97">
        <v>3</v>
      </c>
      <c r="J211" s="100">
        <f>อุดรธานี!F37</f>
        <v>1017728.83</v>
      </c>
      <c r="K211" s="101">
        <f>อุดรธานี!AO37</f>
        <v>1075797.44</v>
      </c>
      <c r="L211" s="101">
        <f>อุดรธานี!AP37</f>
        <v>1334490.5</v>
      </c>
      <c r="M211" s="101">
        <f>อุดรธานี!AQ37</f>
        <v>1067828.29</v>
      </c>
      <c r="N211" s="98"/>
      <c r="O211" s="98"/>
      <c r="P211" s="98"/>
      <c r="Q211" s="90">
        <f t="shared" si="8"/>
        <v>266662.20999999996</v>
      </c>
      <c r="R211" s="91">
        <f t="shared" si="9"/>
        <v>389.40487306682229</v>
      </c>
    </row>
    <row r="212" spans="1:18" x14ac:dyDescent="0.7">
      <c r="A212" s="97">
        <v>3</v>
      </c>
      <c r="B212" s="98" t="s">
        <v>50</v>
      </c>
      <c r="C212" s="98" t="s">
        <v>292</v>
      </c>
      <c r="D212" s="98" t="s">
        <v>71</v>
      </c>
      <c r="E212" s="98" t="s">
        <v>30</v>
      </c>
      <c r="F212" s="98" t="s">
        <v>166</v>
      </c>
      <c r="G212" s="98" t="s">
        <v>827</v>
      </c>
      <c r="H212" s="99">
        <v>4040</v>
      </c>
      <c r="I212" s="97">
        <v>3</v>
      </c>
      <c r="J212" s="100">
        <f>อุดรธานี!F38</f>
        <v>1526400.47</v>
      </c>
      <c r="K212" s="101">
        <f>อุดรธานี!AO38</f>
        <v>1489985.51</v>
      </c>
      <c r="L212" s="101">
        <f>อุดรธานี!AP38</f>
        <v>1561765.32</v>
      </c>
      <c r="M212" s="101">
        <f>อุดรธานี!AQ38</f>
        <v>1196173.53</v>
      </c>
      <c r="N212" s="98"/>
      <c r="O212" s="98"/>
      <c r="P212" s="98"/>
      <c r="Q212" s="90">
        <f t="shared" si="8"/>
        <v>365591.79000000004</v>
      </c>
      <c r="R212" s="91">
        <f t="shared" si="9"/>
        <v>386.57557425742579</v>
      </c>
    </row>
    <row r="213" spans="1:18" x14ac:dyDescent="0.7">
      <c r="A213" s="97">
        <v>4</v>
      </c>
      <c r="B213" s="98" t="s">
        <v>50</v>
      </c>
      <c r="C213" s="98" t="s">
        <v>292</v>
      </c>
      <c r="D213" s="98" t="s">
        <v>71</v>
      </c>
      <c r="E213" s="98" t="s">
        <v>30</v>
      </c>
      <c r="F213" s="98" t="s">
        <v>166</v>
      </c>
      <c r="G213" s="98" t="s">
        <v>828</v>
      </c>
      <c r="H213" s="99">
        <v>3777</v>
      </c>
      <c r="I213" s="97">
        <v>3</v>
      </c>
      <c r="J213" s="100">
        <f>อุดรธานี!F39</f>
        <v>649064.99</v>
      </c>
      <c r="K213" s="101">
        <f>อุดรธานี!AO39</f>
        <v>760964.03</v>
      </c>
      <c r="L213" s="101">
        <f>อุดรธานี!AP39</f>
        <v>2011515.35</v>
      </c>
      <c r="M213" s="101">
        <f>อุดรธานี!AQ39</f>
        <v>1916587.7300000002</v>
      </c>
      <c r="N213" s="98"/>
      <c r="O213" s="98"/>
      <c r="P213" s="98"/>
      <c r="Q213" s="90">
        <f t="shared" si="8"/>
        <v>94927.619999999879</v>
      </c>
      <c r="R213" s="91">
        <f t="shared" si="9"/>
        <v>532.56959226899653</v>
      </c>
    </row>
    <row r="214" spans="1:18" x14ac:dyDescent="0.7">
      <c r="A214" s="97">
        <v>5</v>
      </c>
      <c r="B214" s="98" t="s">
        <v>50</v>
      </c>
      <c r="C214" s="98" t="s">
        <v>292</v>
      </c>
      <c r="D214" s="98" t="s">
        <v>71</v>
      </c>
      <c r="E214" s="98" t="s">
        <v>30</v>
      </c>
      <c r="F214" s="98" t="s">
        <v>166</v>
      </c>
      <c r="G214" s="98" t="s">
        <v>829</v>
      </c>
      <c r="H214" s="99">
        <v>3629</v>
      </c>
      <c r="I214" s="97">
        <v>3</v>
      </c>
      <c r="J214" s="100">
        <f>อุดรธานี!F40</f>
        <v>658595.15</v>
      </c>
      <c r="K214" s="101">
        <f>อุดรธานี!AO40</f>
        <v>818838.17</v>
      </c>
      <c r="L214" s="101">
        <f>อุดรธานี!AP40</f>
        <v>1909432.74</v>
      </c>
      <c r="M214" s="101">
        <f>อุดรธานี!AQ40</f>
        <v>999342.69000000006</v>
      </c>
      <c r="N214" s="98"/>
      <c r="O214" s="98"/>
      <c r="P214" s="98"/>
      <c r="Q214" s="90">
        <f t="shared" si="8"/>
        <v>910090.04999999993</v>
      </c>
      <c r="R214" s="91">
        <f t="shared" si="9"/>
        <v>526.15947643979052</v>
      </c>
    </row>
    <row r="215" spans="1:18" x14ac:dyDescent="0.7">
      <c r="A215" s="97">
        <v>6</v>
      </c>
      <c r="B215" s="98" t="s">
        <v>50</v>
      </c>
      <c r="C215" s="98" t="s">
        <v>292</v>
      </c>
      <c r="D215" s="98" t="s">
        <v>71</v>
      </c>
      <c r="E215" s="98" t="s">
        <v>30</v>
      </c>
      <c r="F215" s="98" t="s">
        <v>166</v>
      </c>
      <c r="G215" s="98" t="s">
        <v>830</v>
      </c>
      <c r="H215" s="99">
        <v>7375</v>
      </c>
      <c r="I215" s="97">
        <v>5</v>
      </c>
      <c r="J215" s="100">
        <f>อุดรธานี!F41</f>
        <v>1289028.1200000001</v>
      </c>
      <c r="K215" s="101">
        <f>อุดรธานี!AO41</f>
        <v>1571086.9300000002</v>
      </c>
      <c r="L215" s="101">
        <f>อุดรธานี!AP41</f>
        <v>2429108.27</v>
      </c>
      <c r="M215" s="101">
        <f>อุดรธานี!AQ41</f>
        <v>1812108.75</v>
      </c>
      <c r="N215" s="98"/>
      <c r="O215" s="98"/>
      <c r="P215" s="98"/>
      <c r="Q215" s="90">
        <f t="shared" si="8"/>
        <v>616999.52</v>
      </c>
      <c r="R215" s="91">
        <f t="shared" si="9"/>
        <v>329.37061288135595</v>
      </c>
    </row>
    <row r="216" spans="1:18" x14ac:dyDescent="0.7">
      <c r="A216" s="97">
        <v>7</v>
      </c>
      <c r="B216" s="98" t="s">
        <v>50</v>
      </c>
      <c r="C216" s="98" t="s">
        <v>292</v>
      </c>
      <c r="D216" s="98" t="s">
        <v>71</v>
      </c>
      <c r="E216" s="98" t="s">
        <v>30</v>
      </c>
      <c r="F216" s="98" t="s">
        <v>166</v>
      </c>
      <c r="G216" s="98" t="s">
        <v>831</v>
      </c>
      <c r="H216" s="99">
        <v>7220</v>
      </c>
      <c r="I216" s="97">
        <v>5</v>
      </c>
      <c r="J216" s="100">
        <f>อุดรธานี!F42</f>
        <v>1141819.31</v>
      </c>
      <c r="K216" s="101">
        <f>อุดรธานี!AO42</f>
        <v>1234398.7700000003</v>
      </c>
      <c r="L216" s="101">
        <f>อุดรธานี!AP42</f>
        <v>1786966.39</v>
      </c>
      <c r="M216" s="101">
        <f>อุดรธานี!AQ42</f>
        <v>1804802.7999999998</v>
      </c>
      <c r="N216" s="98"/>
      <c r="O216" s="98"/>
      <c r="P216" s="98"/>
      <c r="Q216" s="90">
        <f t="shared" si="8"/>
        <v>-17836.409999999916</v>
      </c>
      <c r="R216" s="91">
        <f t="shared" si="9"/>
        <v>247.50227008310247</v>
      </c>
    </row>
    <row r="217" spans="1:18" x14ac:dyDescent="0.7">
      <c r="A217" s="97">
        <v>8</v>
      </c>
      <c r="B217" s="98" t="s">
        <v>50</v>
      </c>
      <c r="C217" s="98" t="s">
        <v>292</v>
      </c>
      <c r="D217" s="98" t="s">
        <v>71</v>
      </c>
      <c r="E217" s="98" t="s">
        <v>30</v>
      </c>
      <c r="F217" s="98" t="s">
        <v>166</v>
      </c>
      <c r="G217" s="98" t="s">
        <v>832</v>
      </c>
      <c r="H217" s="99">
        <v>2933</v>
      </c>
      <c r="I217" s="97">
        <v>2</v>
      </c>
      <c r="J217" s="100">
        <f>อุดรธานี!F43</f>
        <v>406253.55</v>
      </c>
      <c r="K217" s="101">
        <f>อุดรธานี!AO43</f>
        <v>470448.48</v>
      </c>
      <c r="L217" s="101">
        <f>อุดรธานี!AP43</f>
        <v>1008857.3500000001</v>
      </c>
      <c r="M217" s="101">
        <f>อุดรธานี!AQ43</f>
        <v>820373.6</v>
      </c>
      <c r="N217" s="98"/>
      <c r="O217" s="98"/>
      <c r="P217" s="98"/>
      <c r="Q217" s="90">
        <f t="shared" si="8"/>
        <v>188483.75000000012</v>
      </c>
      <c r="R217" s="91">
        <f t="shared" si="9"/>
        <v>343.96772928741905</v>
      </c>
    </row>
    <row r="218" spans="1:18" x14ac:dyDescent="0.7">
      <c r="A218" s="97">
        <v>9</v>
      </c>
      <c r="B218" s="98" t="s">
        <v>50</v>
      </c>
      <c r="C218" s="98" t="s">
        <v>292</v>
      </c>
      <c r="D218" s="98" t="s">
        <v>71</v>
      </c>
      <c r="E218" s="98" t="s">
        <v>30</v>
      </c>
      <c r="F218" s="98" t="s">
        <v>166</v>
      </c>
      <c r="G218" s="98" t="s">
        <v>833</v>
      </c>
      <c r="H218" s="99">
        <v>3400</v>
      </c>
      <c r="I218" s="97">
        <v>3</v>
      </c>
      <c r="J218" s="100">
        <f>อุดรธานี!F44</f>
        <v>361809.93</v>
      </c>
      <c r="K218" s="101">
        <f>อุดรธานี!AO44</f>
        <v>410699.19999999995</v>
      </c>
      <c r="L218" s="101">
        <f>อุดรธานี!AP44</f>
        <v>1638804.8800000001</v>
      </c>
      <c r="M218" s="101">
        <f>อุดรธานี!AQ44</f>
        <v>1395183.3499999999</v>
      </c>
      <c r="N218" s="98"/>
      <c r="O218" s="98"/>
      <c r="P218" s="98"/>
      <c r="Q218" s="90">
        <f t="shared" si="8"/>
        <v>243621.53000000026</v>
      </c>
      <c r="R218" s="91">
        <f t="shared" si="9"/>
        <v>482.0014352941177</v>
      </c>
    </row>
    <row r="219" spans="1:18" x14ac:dyDescent="0.7">
      <c r="A219" s="97">
        <v>10</v>
      </c>
      <c r="B219" s="98" t="s">
        <v>50</v>
      </c>
      <c r="C219" s="98" t="s">
        <v>292</v>
      </c>
      <c r="D219" s="98" t="s">
        <v>71</v>
      </c>
      <c r="E219" s="98" t="s">
        <v>30</v>
      </c>
      <c r="F219" s="98" t="s">
        <v>166</v>
      </c>
      <c r="G219" s="98" t="s">
        <v>834</v>
      </c>
      <c r="H219" s="99">
        <v>2041</v>
      </c>
      <c r="I219" s="97">
        <v>2</v>
      </c>
      <c r="J219" s="100">
        <f>อุดรธานี!F45</f>
        <v>462886.75</v>
      </c>
      <c r="K219" s="101">
        <f>อุดรธานี!AO45</f>
        <v>554015.75</v>
      </c>
      <c r="L219" s="101">
        <f>อุดรธานี!AP45</f>
        <v>1187489.06</v>
      </c>
      <c r="M219" s="101">
        <f>อุดรธานี!AQ45</f>
        <v>1116668.4100000001</v>
      </c>
      <c r="N219" s="98"/>
      <c r="O219" s="98"/>
      <c r="P219" s="98"/>
      <c r="Q219" s="90">
        <f t="shared" si="8"/>
        <v>70820.649999999907</v>
      </c>
      <c r="R219" s="91">
        <f t="shared" si="9"/>
        <v>581.81727584517398</v>
      </c>
    </row>
    <row r="220" spans="1:18" x14ac:dyDescent="0.7">
      <c r="A220" s="97">
        <v>11</v>
      </c>
      <c r="B220" s="98" t="s">
        <v>50</v>
      </c>
      <c r="C220" s="98" t="s">
        <v>292</v>
      </c>
      <c r="D220" s="98" t="s">
        <v>71</v>
      </c>
      <c r="E220" s="98" t="s">
        <v>30</v>
      </c>
      <c r="F220" s="98" t="s">
        <v>166</v>
      </c>
      <c r="G220" s="98" t="s">
        <v>835</v>
      </c>
      <c r="H220" s="99">
        <v>3738</v>
      </c>
      <c r="I220" s="97">
        <v>3</v>
      </c>
      <c r="J220" s="100">
        <f>อุดรธานี!F46</f>
        <v>1052580.33</v>
      </c>
      <c r="K220" s="101">
        <f>อุดรธานี!AO46</f>
        <v>1124163.49</v>
      </c>
      <c r="L220" s="101">
        <f>อุดรธานี!AP46</f>
        <v>1132660.8500000001</v>
      </c>
      <c r="M220" s="101">
        <f>อุดรธานี!AQ46</f>
        <v>994806.88</v>
      </c>
      <c r="N220" s="98"/>
      <c r="O220" s="98"/>
      <c r="P220" s="98"/>
      <c r="Q220" s="90">
        <f t="shared" si="8"/>
        <v>137853.97000000009</v>
      </c>
      <c r="R220" s="91">
        <f t="shared" si="9"/>
        <v>303.01253344034245</v>
      </c>
    </row>
    <row r="221" spans="1:18" x14ac:dyDescent="0.7">
      <c r="A221" s="97">
        <v>12</v>
      </c>
      <c r="B221" s="98" t="s">
        <v>50</v>
      </c>
      <c r="C221" s="98" t="s">
        <v>292</v>
      </c>
      <c r="D221" s="98" t="s">
        <v>71</v>
      </c>
      <c r="E221" s="98" t="s">
        <v>30</v>
      </c>
      <c r="F221" s="98" t="s">
        <v>166</v>
      </c>
      <c r="G221" s="98" t="s">
        <v>836</v>
      </c>
      <c r="H221" s="99">
        <v>3574</v>
      </c>
      <c r="I221" s="97">
        <v>3</v>
      </c>
      <c r="J221" s="100">
        <f>อุดรธานี!F47</f>
        <v>1190894.8899999999</v>
      </c>
      <c r="K221" s="101">
        <f>อุดรธานี!AO47</f>
        <v>1530041.81</v>
      </c>
      <c r="L221" s="101">
        <f>อุดรธานี!AP47</f>
        <v>1353885.02</v>
      </c>
      <c r="M221" s="101">
        <f>อุดรธานี!AQ47</f>
        <v>987811.63</v>
      </c>
      <c r="N221" s="98"/>
      <c r="O221" s="98"/>
      <c r="P221" s="98"/>
      <c r="Q221" s="90">
        <f t="shared" si="8"/>
        <v>366073.39</v>
      </c>
      <c r="R221" s="91">
        <f t="shared" si="9"/>
        <v>378.81505875769449</v>
      </c>
    </row>
    <row r="222" spans="1:18" s="109" customFormat="1" x14ac:dyDescent="0.7">
      <c r="A222" s="103">
        <v>2</v>
      </c>
      <c r="B222" s="104" t="s">
        <v>50</v>
      </c>
      <c r="C222" s="104"/>
      <c r="D222" s="104"/>
      <c r="E222" s="104" t="s">
        <v>63</v>
      </c>
      <c r="F222" s="104"/>
      <c r="G222" s="104" t="s">
        <v>294</v>
      </c>
      <c r="H222" s="110">
        <f>SUM(H210:H221)</f>
        <v>45154</v>
      </c>
      <c r="I222" s="103"/>
      <c r="J222" s="106">
        <f>SUM(J210:J221)</f>
        <v>9757062.3200000003</v>
      </c>
      <c r="K222" s="106">
        <f>SUM(K210:K221)</f>
        <v>11040439.58</v>
      </c>
      <c r="L222" s="106">
        <f>SUM(L210:L221)</f>
        <v>17354975.73</v>
      </c>
      <c r="M222" s="106">
        <f>SUM(M210:M221)</f>
        <v>14111687.660000002</v>
      </c>
      <c r="N222" s="104">
        <v>11</v>
      </c>
      <c r="O222" s="104">
        <v>11</v>
      </c>
      <c r="P222" s="104">
        <f>N222-O222</f>
        <v>0</v>
      </c>
      <c r="Q222" s="107">
        <f t="shared" si="8"/>
        <v>3243288.0699999984</v>
      </c>
      <c r="R222" s="108">
        <f>L222/H222</f>
        <v>384.35079350666609</v>
      </c>
    </row>
    <row r="223" spans="1:18" x14ac:dyDescent="0.7">
      <c r="A223" s="97">
        <v>1</v>
      </c>
      <c r="B223" s="98" t="s">
        <v>50</v>
      </c>
      <c r="C223" s="98" t="s">
        <v>17</v>
      </c>
      <c r="D223" s="98" t="s">
        <v>78</v>
      </c>
      <c r="E223" s="98" t="s">
        <v>18</v>
      </c>
      <c r="F223" s="98" t="s">
        <v>196</v>
      </c>
      <c r="G223" s="98" t="s">
        <v>295</v>
      </c>
      <c r="H223" s="99"/>
      <c r="I223" s="97"/>
      <c r="J223" s="100"/>
      <c r="K223" s="101"/>
      <c r="L223" s="102"/>
      <c r="M223" s="102"/>
      <c r="N223" s="98"/>
      <c r="O223" s="98"/>
      <c r="P223" s="98"/>
    </row>
    <row r="224" spans="1:18" x14ac:dyDescent="0.7">
      <c r="A224" s="97">
        <v>2</v>
      </c>
      <c r="B224" s="98" t="s">
        <v>50</v>
      </c>
      <c r="C224" s="98" t="s">
        <v>17</v>
      </c>
      <c r="D224" s="98" t="s">
        <v>78</v>
      </c>
      <c r="E224" s="98" t="s">
        <v>18</v>
      </c>
      <c r="F224" s="98" t="s">
        <v>166</v>
      </c>
      <c r="G224" s="98" t="s">
        <v>837</v>
      </c>
      <c r="H224" s="99">
        <v>3277</v>
      </c>
      <c r="I224" s="97">
        <v>3</v>
      </c>
      <c r="J224" s="100">
        <f>อุดรธานี!F48</f>
        <v>169734.19</v>
      </c>
      <c r="K224" s="101">
        <f>อุดรธานี!AO48</f>
        <v>499847.35</v>
      </c>
      <c r="L224" s="101">
        <f>อุดรธานี!AP48</f>
        <v>1021281.6699999999</v>
      </c>
      <c r="M224" s="101">
        <f>อุดรธานี!AQ48</f>
        <v>881420.14</v>
      </c>
      <c r="N224" s="98"/>
      <c r="O224" s="98"/>
      <c r="P224" s="98"/>
      <c r="Q224" s="90">
        <f t="shared" si="8"/>
        <v>139861.52999999991</v>
      </c>
      <c r="R224" s="91">
        <f t="shared" si="9"/>
        <v>311.65140982606039</v>
      </c>
    </row>
    <row r="225" spans="1:18" x14ac:dyDescent="0.7">
      <c r="A225" s="97">
        <v>3</v>
      </c>
      <c r="B225" s="98" t="s">
        <v>50</v>
      </c>
      <c r="C225" s="98" t="s">
        <v>17</v>
      </c>
      <c r="D225" s="98" t="s">
        <v>78</v>
      </c>
      <c r="E225" s="98" t="s">
        <v>18</v>
      </c>
      <c r="F225" s="98" t="s">
        <v>166</v>
      </c>
      <c r="G225" s="98" t="s">
        <v>838</v>
      </c>
      <c r="H225" s="99">
        <v>3411</v>
      </c>
      <c r="I225" s="97">
        <v>3</v>
      </c>
      <c r="J225" s="100">
        <f>อุดรธานี!F49</f>
        <v>330837.81</v>
      </c>
      <c r="K225" s="101">
        <f>อุดรธานี!AO49</f>
        <v>302744.78000000003</v>
      </c>
      <c r="L225" s="101">
        <f>อุดรธานี!AP49</f>
        <v>1431434.6099999999</v>
      </c>
      <c r="M225" s="101">
        <f>อุดรธานี!AQ49</f>
        <v>1174681.01</v>
      </c>
      <c r="N225" s="98"/>
      <c r="O225" s="98"/>
      <c r="P225" s="98"/>
      <c r="Q225" s="90">
        <f t="shared" si="8"/>
        <v>256753.59999999986</v>
      </c>
      <c r="R225" s="91">
        <f t="shared" si="9"/>
        <v>419.65248021108175</v>
      </c>
    </row>
    <row r="226" spans="1:18" s="148" customFormat="1" x14ac:dyDescent="0.7">
      <c r="A226" s="142">
        <v>4</v>
      </c>
      <c r="B226" s="143" t="s">
        <v>50</v>
      </c>
      <c r="C226" s="143" t="s">
        <v>17</v>
      </c>
      <c r="D226" s="143" t="s">
        <v>78</v>
      </c>
      <c r="E226" s="143" t="s">
        <v>18</v>
      </c>
      <c r="F226" s="143" t="s">
        <v>166</v>
      </c>
      <c r="G226" s="143" t="s">
        <v>839</v>
      </c>
      <c r="H226" s="144">
        <v>2894</v>
      </c>
      <c r="I226" s="145">
        <v>2</v>
      </c>
      <c r="J226" s="100">
        <f>อุดรธานี!F50</f>
        <v>95843.22</v>
      </c>
      <c r="K226" s="101">
        <f>อุดรธานี!AO50</f>
        <v>191210.77000000002</v>
      </c>
      <c r="L226" s="101">
        <f>อุดรธานี!AP50</f>
        <v>1034137.94</v>
      </c>
      <c r="M226" s="101">
        <f>อุดรธานี!AQ50</f>
        <v>864159.97</v>
      </c>
      <c r="N226" s="143"/>
      <c r="O226" s="143"/>
      <c r="P226" s="143"/>
      <c r="Q226" s="147">
        <f t="shared" si="8"/>
        <v>169977.96999999997</v>
      </c>
      <c r="R226" s="147">
        <f t="shared" si="9"/>
        <v>357.33861091914304</v>
      </c>
    </row>
    <row r="227" spans="1:18" s="148" customFormat="1" x14ac:dyDescent="0.7">
      <c r="A227" s="142">
        <v>5</v>
      </c>
      <c r="B227" s="143" t="s">
        <v>50</v>
      </c>
      <c r="C227" s="143" t="s">
        <v>17</v>
      </c>
      <c r="D227" s="143" t="s">
        <v>78</v>
      </c>
      <c r="E227" s="143" t="s">
        <v>18</v>
      </c>
      <c r="F227" s="143" t="s">
        <v>166</v>
      </c>
      <c r="G227" s="143" t="s">
        <v>840</v>
      </c>
      <c r="H227" s="144">
        <v>2458</v>
      </c>
      <c r="I227" s="145">
        <v>2</v>
      </c>
      <c r="J227" s="100">
        <f>อุดรธานี!F51</f>
        <v>102681.01</v>
      </c>
      <c r="K227" s="101">
        <f>อุดรธานี!AO51</f>
        <v>373822.6</v>
      </c>
      <c r="L227" s="101">
        <f>อุดรธานี!AP51</f>
        <v>918394.2</v>
      </c>
      <c r="M227" s="101">
        <f>อุดรธานี!AQ51</f>
        <v>919659.87999999989</v>
      </c>
      <c r="N227" s="143"/>
      <c r="O227" s="143"/>
      <c r="P227" s="143"/>
      <c r="Q227" s="147">
        <f t="shared" si="8"/>
        <v>-1265.6799999999348</v>
      </c>
      <c r="R227" s="147">
        <f t="shared" si="9"/>
        <v>373.63474369406021</v>
      </c>
    </row>
    <row r="228" spans="1:18" s="148" customFormat="1" x14ac:dyDescent="0.7">
      <c r="A228" s="142">
        <v>6</v>
      </c>
      <c r="B228" s="143" t="s">
        <v>50</v>
      </c>
      <c r="C228" s="143" t="s">
        <v>17</v>
      </c>
      <c r="D228" s="143" t="s">
        <v>78</v>
      </c>
      <c r="E228" s="143" t="s">
        <v>18</v>
      </c>
      <c r="F228" s="143" t="s">
        <v>166</v>
      </c>
      <c r="G228" s="143" t="s">
        <v>841</v>
      </c>
      <c r="H228" s="144">
        <v>5253</v>
      </c>
      <c r="I228" s="145">
        <v>4</v>
      </c>
      <c r="J228" s="100">
        <f>อุดรธานี!F52</f>
        <v>283051.77</v>
      </c>
      <c r="K228" s="101">
        <f>อุดรธานี!AO52</f>
        <v>628917.02</v>
      </c>
      <c r="L228" s="101">
        <f>อุดรธานี!AP52</f>
        <v>1507268.3599999999</v>
      </c>
      <c r="M228" s="101">
        <f>อุดรธานี!AQ52</f>
        <v>1388120.3900000001</v>
      </c>
      <c r="N228" s="143"/>
      <c r="O228" s="143"/>
      <c r="P228" s="143"/>
      <c r="Q228" s="147">
        <f t="shared" si="8"/>
        <v>119147.96999999974</v>
      </c>
      <c r="R228" s="147">
        <f t="shared" si="9"/>
        <v>286.93477251094612</v>
      </c>
    </row>
    <row r="229" spans="1:18" s="155" customFormat="1" x14ac:dyDescent="0.7">
      <c r="A229" s="149">
        <v>7</v>
      </c>
      <c r="B229" s="150" t="s">
        <v>50</v>
      </c>
      <c r="C229" s="150" t="s">
        <v>17</v>
      </c>
      <c r="D229" s="150" t="s">
        <v>78</v>
      </c>
      <c r="E229" s="150" t="s">
        <v>18</v>
      </c>
      <c r="F229" s="150" t="s">
        <v>166</v>
      </c>
      <c r="G229" s="150" t="s">
        <v>842</v>
      </c>
      <c r="H229" s="144">
        <v>2165</v>
      </c>
      <c r="I229" s="149">
        <v>2</v>
      </c>
      <c r="J229" s="100">
        <f>อุดรธานี!F53</f>
        <v>198504.69</v>
      </c>
      <c r="K229" s="101">
        <f>อุดรธานี!AO53</f>
        <v>455525.52</v>
      </c>
      <c r="L229" s="101">
        <f>อุดรธานี!AP53</f>
        <v>1037320.96</v>
      </c>
      <c r="M229" s="101">
        <f>อุดรธานี!AQ53</f>
        <v>1051999.46</v>
      </c>
      <c r="N229" s="150"/>
      <c r="O229" s="150"/>
      <c r="P229" s="150"/>
      <c r="Q229" s="153">
        <f t="shared" si="8"/>
        <v>-14678.5</v>
      </c>
      <c r="R229" s="154">
        <f t="shared" si="9"/>
        <v>479.13208314087757</v>
      </c>
    </row>
    <row r="230" spans="1:18" s="155" customFormat="1" x14ac:dyDescent="0.7">
      <c r="A230" s="149">
        <v>8</v>
      </c>
      <c r="B230" s="150" t="s">
        <v>50</v>
      </c>
      <c r="C230" s="150" t="s">
        <v>17</v>
      </c>
      <c r="D230" s="150" t="s">
        <v>78</v>
      </c>
      <c r="E230" s="150" t="s">
        <v>18</v>
      </c>
      <c r="F230" s="150" t="s">
        <v>166</v>
      </c>
      <c r="G230" s="150" t="s">
        <v>843</v>
      </c>
      <c r="H230" s="144">
        <v>2520</v>
      </c>
      <c r="I230" s="149">
        <v>2</v>
      </c>
      <c r="J230" s="100">
        <f>อุดรธานี!F54</f>
        <v>242058.52</v>
      </c>
      <c r="K230" s="101">
        <f>อุดรธานี!AO54</f>
        <v>404499.19999999995</v>
      </c>
      <c r="L230" s="101">
        <f>อุดรธานี!AP54</f>
        <v>1266014.74</v>
      </c>
      <c r="M230" s="101">
        <f>อุดรธานี!AQ54</f>
        <v>1143142.31</v>
      </c>
      <c r="N230" s="150"/>
      <c r="O230" s="150"/>
      <c r="P230" s="150"/>
      <c r="Q230" s="153">
        <f t="shared" si="8"/>
        <v>122872.42999999993</v>
      </c>
      <c r="R230" s="154">
        <f t="shared" si="9"/>
        <v>502.38680158730159</v>
      </c>
    </row>
    <row r="231" spans="1:18" s="148" customFormat="1" x14ac:dyDescent="0.7">
      <c r="A231" s="142">
        <v>9</v>
      </c>
      <c r="B231" s="143" t="s">
        <v>50</v>
      </c>
      <c r="C231" s="143" t="s">
        <v>17</v>
      </c>
      <c r="D231" s="143" t="s">
        <v>78</v>
      </c>
      <c r="E231" s="143" t="s">
        <v>18</v>
      </c>
      <c r="F231" s="143" t="s">
        <v>166</v>
      </c>
      <c r="G231" s="143" t="s">
        <v>844</v>
      </c>
      <c r="H231" s="144">
        <v>7151</v>
      </c>
      <c r="I231" s="145">
        <v>5</v>
      </c>
      <c r="J231" s="100">
        <f>อุดรธานี!F55</f>
        <v>478761.63</v>
      </c>
      <c r="K231" s="101">
        <f>อุดรธานี!AO55</f>
        <v>798496.4</v>
      </c>
      <c r="L231" s="101">
        <f>อุดรธานี!AP55</f>
        <v>2154194.59</v>
      </c>
      <c r="M231" s="101">
        <f>อุดรธานี!AQ55</f>
        <v>1683959.01</v>
      </c>
      <c r="N231" s="143"/>
      <c r="O231" s="143"/>
      <c r="P231" s="143"/>
      <c r="Q231" s="147">
        <f t="shared" si="8"/>
        <v>470235.57999999984</v>
      </c>
      <c r="R231" s="147">
        <f t="shared" si="9"/>
        <v>301.24382463991049</v>
      </c>
    </row>
    <row r="232" spans="1:18" s="155" customFormat="1" x14ac:dyDescent="0.7">
      <c r="A232" s="149">
        <v>10</v>
      </c>
      <c r="B232" s="150" t="s">
        <v>50</v>
      </c>
      <c r="C232" s="150" t="s">
        <v>17</v>
      </c>
      <c r="D232" s="150" t="s">
        <v>78</v>
      </c>
      <c r="E232" s="150" t="s">
        <v>18</v>
      </c>
      <c r="F232" s="150" t="s">
        <v>166</v>
      </c>
      <c r="G232" s="150" t="s">
        <v>845</v>
      </c>
      <c r="H232" s="144">
        <v>6762</v>
      </c>
      <c r="I232" s="149">
        <v>5</v>
      </c>
      <c r="J232" s="100">
        <f>อุดรธานี!F56</f>
        <v>258428.24</v>
      </c>
      <c r="K232" s="101">
        <f>อุดรธานี!AO56</f>
        <v>345534.45</v>
      </c>
      <c r="L232" s="101">
        <f>อุดรธานี!AP56</f>
        <v>1554338.23</v>
      </c>
      <c r="M232" s="101">
        <f>อุดรธานี!AQ56</f>
        <v>1344113.65</v>
      </c>
      <c r="N232" s="150"/>
      <c r="O232" s="150"/>
      <c r="P232" s="150"/>
      <c r="Q232" s="153">
        <f t="shared" si="8"/>
        <v>210224.58000000007</v>
      </c>
      <c r="R232" s="154">
        <f t="shared" si="9"/>
        <v>229.86368382135461</v>
      </c>
    </row>
    <row r="233" spans="1:18" s="148" customFormat="1" x14ac:dyDescent="0.7">
      <c r="A233" s="142">
        <v>11</v>
      </c>
      <c r="B233" s="143" t="s">
        <v>50</v>
      </c>
      <c r="C233" s="143" t="s">
        <v>17</v>
      </c>
      <c r="D233" s="143" t="s">
        <v>78</v>
      </c>
      <c r="E233" s="143" t="s">
        <v>18</v>
      </c>
      <c r="F233" s="143" t="s">
        <v>166</v>
      </c>
      <c r="G233" s="143" t="s">
        <v>846</v>
      </c>
      <c r="H233" s="144">
        <v>3820</v>
      </c>
      <c r="I233" s="145">
        <v>3</v>
      </c>
      <c r="J233" s="100">
        <f>อุดรธานี!F57</f>
        <v>305353.96999999997</v>
      </c>
      <c r="K233" s="101">
        <f>อุดรธานี!AO57</f>
        <v>1205897.4100000001</v>
      </c>
      <c r="L233" s="101">
        <f>อุดรธานี!AP57</f>
        <v>1169804.1499999999</v>
      </c>
      <c r="M233" s="101">
        <f>อุดรธานี!AQ57</f>
        <v>971517.62</v>
      </c>
      <c r="N233" s="143"/>
      <c r="O233" s="143"/>
      <c r="P233" s="143"/>
      <c r="Q233" s="147">
        <f t="shared" si="8"/>
        <v>198286.52999999991</v>
      </c>
      <c r="R233" s="147">
        <f t="shared" si="9"/>
        <v>306.23145287958113</v>
      </c>
    </row>
    <row r="234" spans="1:18" s="148" customFormat="1" x14ac:dyDescent="0.7">
      <c r="A234" s="142">
        <v>12</v>
      </c>
      <c r="B234" s="143" t="s">
        <v>50</v>
      </c>
      <c r="C234" s="143" t="s">
        <v>17</v>
      </c>
      <c r="D234" s="143" t="s">
        <v>78</v>
      </c>
      <c r="E234" s="143" t="s">
        <v>18</v>
      </c>
      <c r="F234" s="143" t="s">
        <v>166</v>
      </c>
      <c r="G234" s="143" t="s">
        <v>847</v>
      </c>
      <c r="H234" s="144">
        <v>2779</v>
      </c>
      <c r="I234" s="145">
        <v>2</v>
      </c>
      <c r="J234" s="100">
        <f>อุดรธานี!F58</f>
        <v>96175.93</v>
      </c>
      <c r="K234" s="101">
        <f>อุดรธานี!AO58</f>
        <v>273262.93</v>
      </c>
      <c r="L234" s="101">
        <f>อุดรธานี!AP58</f>
        <v>656831.55000000005</v>
      </c>
      <c r="M234" s="101">
        <f>อุดรธานี!AQ58</f>
        <v>839979.53999999992</v>
      </c>
      <c r="N234" s="143"/>
      <c r="O234" s="143"/>
      <c r="P234" s="143"/>
      <c r="Q234" s="147">
        <f t="shared" si="8"/>
        <v>-183147.98999999987</v>
      </c>
      <c r="R234" s="147">
        <f t="shared" si="9"/>
        <v>236.35536164087804</v>
      </c>
    </row>
    <row r="235" spans="1:18" s="109" customFormat="1" x14ac:dyDescent="0.7">
      <c r="A235" s="103">
        <v>3</v>
      </c>
      <c r="B235" s="104" t="s">
        <v>50</v>
      </c>
      <c r="C235" s="104"/>
      <c r="D235" s="104"/>
      <c r="E235" s="104" t="s">
        <v>63</v>
      </c>
      <c r="F235" s="104"/>
      <c r="G235" s="104" t="s">
        <v>296</v>
      </c>
      <c r="H235" s="110">
        <f>SUM(H223:H234)</f>
        <v>42490</v>
      </c>
      <c r="I235" s="103"/>
      <c r="J235" s="106">
        <f>SUM(J223:J234)</f>
        <v>2561430.98</v>
      </c>
      <c r="K235" s="106">
        <f>SUM(K223:K234)</f>
        <v>5479758.4299999997</v>
      </c>
      <c r="L235" s="106">
        <f>SUM(L223:L234)</f>
        <v>13751021.000000002</v>
      </c>
      <c r="M235" s="106">
        <f>SUM(M223:M234)</f>
        <v>12262752.979999999</v>
      </c>
      <c r="N235" s="104">
        <v>11</v>
      </c>
      <c r="O235" s="104">
        <v>11</v>
      </c>
      <c r="P235" s="104">
        <f>N235-O235</f>
        <v>0</v>
      </c>
      <c r="Q235" s="156">
        <f t="shared" si="8"/>
        <v>1488268.0200000033</v>
      </c>
      <c r="R235" s="108">
        <f>L235/H235</f>
        <v>323.62958343139564</v>
      </c>
    </row>
    <row r="236" spans="1:18" x14ac:dyDescent="0.7">
      <c r="A236" s="97">
        <v>1</v>
      </c>
      <c r="B236" s="98" t="s">
        <v>50</v>
      </c>
      <c r="C236" s="98" t="s">
        <v>19</v>
      </c>
      <c r="D236" s="98" t="s">
        <v>85</v>
      </c>
      <c r="E236" s="98" t="s">
        <v>20</v>
      </c>
      <c r="F236" s="98" t="s">
        <v>163</v>
      </c>
      <c r="G236" s="98" t="s">
        <v>297</v>
      </c>
      <c r="H236" s="99"/>
      <c r="I236" s="97"/>
      <c r="J236" s="100"/>
      <c r="K236" s="101"/>
      <c r="L236" s="102"/>
      <c r="M236" s="102"/>
      <c r="N236" s="98"/>
      <c r="O236" s="98"/>
      <c r="P236" s="98"/>
    </row>
    <row r="237" spans="1:18" s="117" customFormat="1" x14ac:dyDescent="0.7">
      <c r="A237" s="111">
        <v>2</v>
      </c>
      <c r="B237" s="112" t="s">
        <v>50</v>
      </c>
      <c r="C237" s="112" t="s">
        <v>19</v>
      </c>
      <c r="D237" s="112" t="s">
        <v>85</v>
      </c>
      <c r="E237" s="112" t="s">
        <v>20</v>
      </c>
      <c r="F237" s="112" t="s">
        <v>166</v>
      </c>
      <c r="G237" s="112" t="s">
        <v>848</v>
      </c>
      <c r="H237" s="113">
        <v>4680</v>
      </c>
      <c r="I237" s="111">
        <v>4</v>
      </c>
      <c r="J237" s="100">
        <f>อุดรธานี!F59</f>
        <v>2258423.11</v>
      </c>
      <c r="K237" s="101">
        <f>อุดรธานี!AO59</f>
        <v>2396511.61</v>
      </c>
      <c r="L237" s="101">
        <f>อุดรธานี!AP59</f>
        <v>1914011.34</v>
      </c>
      <c r="M237" s="101">
        <f>อุดรธานี!AQ59</f>
        <v>1122406.28</v>
      </c>
      <c r="N237" s="157"/>
      <c r="O237" s="157"/>
      <c r="P237" s="157"/>
      <c r="Q237" s="115">
        <f t="shared" si="8"/>
        <v>791605.06</v>
      </c>
      <c r="R237" s="116">
        <f t="shared" si="9"/>
        <v>408.97678205128204</v>
      </c>
    </row>
    <row r="238" spans="1:18" x14ac:dyDescent="0.7">
      <c r="A238" s="97">
        <v>3</v>
      </c>
      <c r="B238" s="98" t="s">
        <v>50</v>
      </c>
      <c r="C238" s="98" t="s">
        <v>19</v>
      </c>
      <c r="D238" s="98" t="s">
        <v>85</v>
      </c>
      <c r="E238" s="98" t="s">
        <v>20</v>
      </c>
      <c r="F238" s="98" t="s">
        <v>166</v>
      </c>
      <c r="G238" s="98" t="s">
        <v>849</v>
      </c>
      <c r="H238" s="99">
        <v>8548</v>
      </c>
      <c r="I238" s="97">
        <v>5</v>
      </c>
      <c r="J238" s="100">
        <f>อุดรธานี!F60</f>
        <v>3340990.75</v>
      </c>
      <c r="K238" s="101">
        <f>อุดรธานี!AO60</f>
        <v>3642754.0599999996</v>
      </c>
      <c r="L238" s="101">
        <f>อุดรธานี!AP60</f>
        <v>3331935.7800000003</v>
      </c>
      <c r="M238" s="101">
        <f>อุดรธานี!AQ60</f>
        <v>2466305.2999999998</v>
      </c>
      <c r="N238" s="98"/>
      <c r="O238" s="98"/>
      <c r="P238" s="98"/>
      <c r="Q238" s="90">
        <f t="shared" si="8"/>
        <v>865630.48000000045</v>
      </c>
      <c r="R238" s="91">
        <f t="shared" si="9"/>
        <v>389.79127047262523</v>
      </c>
    </row>
    <row r="239" spans="1:18" x14ac:dyDescent="0.7">
      <c r="A239" s="111">
        <v>4</v>
      </c>
      <c r="B239" s="98" t="s">
        <v>50</v>
      </c>
      <c r="C239" s="98" t="s">
        <v>19</v>
      </c>
      <c r="D239" s="98" t="s">
        <v>85</v>
      </c>
      <c r="E239" s="98" t="s">
        <v>20</v>
      </c>
      <c r="F239" s="98" t="s">
        <v>166</v>
      </c>
      <c r="G239" s="98" t="s">
        <v>850</v>
      </c>
      <c r="H239" s="99">
        <v>4511</v>
      </c>
      <c r="I239" s="97">
        <v>4</v>
      </c>
      <c r="J239" s="100">
        <f>อุดรธานี!F61</f>
        <v>780519.69</v>
      </c>
      <c r="K239" s="101">
        <f>อุดรธานี!AO61</f>
        <v>1496199.25</v>
      </c>
      <c r="L239" s="101">
        <f>อุดรธานี!AP61</f>
        <v>1516081.3599999999</v>
      </c>
      <c r="M239" s="101">
        <f>อุดรธานี!AQ61</f>
        <v>1068754.79</v>
      </c>
      <c r="N239" s="98"/>
      <c r="O239" s="98"/>
      <c r="P239" s="98"/>
      <c r="Q239" s="90">
        <f t="shared" si="8"/>
        <v>447326.56999999983</v>
      </c>
      <c r="R239" s="91">
        <f t="shared" si="9"/>
        <v>336.08542673464859</v>
      </c>
    </row>
    <row r="240" spans="1:18" x14ac:dyDescent="0.7">
      <c r="A240" s="97">
        <v>5</v>
      </c>
      <c r="B240" s="98" t="s">
        <v>50</v>
      </c>
      <c r="C240" s="98" t="s">
        <v>19</v>
      </c>
      <c r="D240" s="98" t="s">
        <v>85</v>
      </c>
      <c r="E240" s="98" t="s">
        <v>20</v>
      </c>
      <c r="F240" s="98" t="s">
        <v>166</v>
      </c>
      <c r="G240" s="98" t="s">
        <v>851</v>
      </c>
      <c r="H240" s="99">
        <v>3134</v>
      </c>
      <c r="I240" s="97">
        <v>3</v>
      </c>
      <c r="J240" s="100">
        <f>อุดรธานี!F62</f>
        <v>883274.93</v>
      </c>
      <c r="K240" s="101">
        <f>อุดรธานี!AO62</f>
        <v>1011169.5800000001</v>
      </c>
      <c r="L240" s="101">
        <f>อุดรธานี!AP62</f>
        <v>1219902.49</v>
      </c>
      <c r="M240" s="101">
        <f>อุดรธานี!AQ62</f>
        <v>963327.29999999993</v>
      </c>
      <c r="N240" s="98"/>
      <c r="O240" s="98"/>
      <c r="P240" s="98"/>
      <c r="Q240" s="90">
        <f t="shared" si="8"/>
        <v>256575.19000000006</v>
      </c>
      <c r="R240" s="91">
        <f t="shared" si="9"/>
        <v>389.24776324186342</v>
      </c>
    </row>
    <row r="241" spans="1:18" x14ac:dyDescent="0.7">
      <c r="A241" s="111">
        <v>6</v>
      </c>
      <c r="B241" s="98" t="s">
        <v>50</v>
      </c>
      <c r="C241" s="98" t="s">
        <v>19</v>
      </c>
      <c r="D241" s="98" t="s">
        <v>85</v>
      </c>
      <c r="E241" s="98" t="s">
        <v>20</v>
      </c>
      <c r="F241" s="98" t="s">
        <v>166</v>
      </c>
      <c r="G241" s="98" t="s">
        <v>852</v>
      </c>
      <c r="H241" s="99">
        <v>7157</v>
      </c>
      <c r="I241" s="97">
        <v>5</v>
      </c>
      <c r="J241" s="100">
        <f>อุดรธานี!F63</f>
        <v>1530527.55</v>
      </c>
      <c r="K241" s="101">
        <f>อุดรธานี!AO63</f>
        <v>1963781.6300000001</v>
      </c>
      <c r="L241" s="101">
        <f>อุดรธานี!AP63</f>
        <v>1700643.51</v>
      </c>
      <c r="M241" s="101">
        <f>อุดรธานี!AQ63</f>
        <v>1080513.21</v>
      </c>
      <c r="N241" s="98"/>
      <c r="O241" s="98"/>
      <c r="P241" s="98"/>
      <c r="Q241" s="90">
        <f t="shared" si="8"/>
        <v>620130.30000000005</v>
      </c>
      <c r="R241" s="91">
        <f t="shared" si="9"/>
        <v>237.6196045829258</v>
      </c>
    </row>
    <row r="242" spans="1:18" x14ac:dyDescent="0.7">
      <c r="A242" s="97">
        <v>7</v>
      </c>
      <c r="B242" s="98" t="s">
        <v>50</v>
      </c>
      <c r="C242" s="98" t="s">
        <v>19</v>
      </c>
      <c r="D242" s="98" t="s">
        <v>85</v>
      </c>
      <c r="E242" s="98" t="s">
        <v>20</v>
      </c>
      <c r="F242" s="98" t="s">
        <v>166</v>
      </c>
      <c r="G242" s="98" t="s">
        <v>853</v>
      </c>
      <c r="H242" s="99">
        <v>5769</v>
      </c>
      <c r="I242" s="97">
        <v>4</v>
      </c>
      <c r="J242" s="100">
        <f>อุดรธานี!F64</f>
        <v>979510.16</v>
      </c>
      <c r="K242" s="101">
        <f>อุดรธานี!AO64</f>
        <v>1242682.8900000001</v>
      </c>
      <c r="L242" s="101">
        <f>อุดรธานี!AP64</f>
        <v>2129565.4500000002</v>
      </c>
      <c r="M242" s="101">
        <f>อุดรธานี!AQ64</f>
        <v>1920279.8000000003</v>
      </c>
      <c r="N242" s="98"/>
      <c r="O242" s="98"/>
      <c r="P242" s="98"/>
      <c r="Q242" s="90">
        <f t="shared" si="8"/>
        <v>209285.64999999991</v>
      </c>
      <c r="R242" s="91">
        <f t="shared" si="9"/>
        <v>369.13944357774312</v>
      </c>
    </row>
    <row r="243" spans="1:18" x14ac:dyDescent="0.7">
      <c r="A243" s="111">
        <v>8</v>
      </c>
      <c r="B243" s="98" t="s">
        <v>50</v>
      </c>
      <c r="C243" s="98" t="s">
        <v>19</v>
      </c>
      <c r="D243" s="98" t="s">
        <v>85</v>
      </c>
      <c r="E243" s="98" t="s">
        <v>20</v>
      </c>
      <c r="F243" s="98" t="s">
        <v>166</v>
      </c>
      <c r="G243" s="98" t="s">
        <v>855</v>
      </c>
      <c r="H243" s="99">
        <v>3401</v>
      </c>
      <c r="I243" s="97">
        <v>3</v>
      </c>
      <c r="J243" s="100">
        <f>อุดรธานี!F66</f>
        <v>890678.96</v>
      </c>
      <c r="K243" s="101">
        <f>อุดรธานี!AO66</f>
        <v>1007607.07</v>
      </c>
      <c r="L243" s="101">
        <f>อุดรธานี!AP66</f>
        <v>1305820.8</v>
      </c>
      <c r="M243" s="101">
        <f>อุดรธานี!AQ66</f>
        <v>1167031.26</v>
      </c>
      <c r="N243" s="98"/>
      <c r="O243" s="98"/>
      <c r="P243" s="98"/>
      <c r="Q243" s="90">
        <f t="shared" si="8"/>
        <v>138789.54000000004</v>
      </c>
      <c r="R243" s="91">
        <f t="shared" si="9"/>
        <v>383.95201411349603</v>
      </c>
    </row>
    <row r="244" spans="1:18" x14ac:dyDescent="0.7">
      <c r="A244" s="97">
        <v>9</v>
      </c>
      <c r="B244" s="98" t="s">
        <v>50</v>
      </c>
      <c r="C244" s="98" t="s">
        <v>19</v>
      </c>
      <c r="D244" s="98" t="s">
        <v>85</v>
      </c>
      <c r="E244" s="98" t="s">
        <v>20</v>
      </c>
      <c r="F244" s="98" t="s">
        <v>166</v>
      </c>
      <c r="G244" s="98" t="s">
        <v>856</v>
      </c>
      <c r="H244" s="99">
        <v>4701</v>
      </c>
      <c r="I244" s="97">
        <v>4</v>
      </c>
      <c r="J244" s="100">
        <f>อุดรธานี!F67</f>
        <v>889982.87</v>
      </c>
      <c r="K244" s="101">
        <f>อุดรธานี!AO67</f>
        <v>1055779.6100000001</v>
      </c>
      <c r="L244" s="101">
        <f>อุดรธานี!AP67</f>
        <v>1319157</v>
      </c>
      <c r="M244" s="101">
        <f>อุดรธานี!AQ67</f>
        <v>905588.7</v>
      </c>
      <c r="N244" s="98"/>
      <c r="O244" s="98"/>
      <c r="P244" s="98"/>
      <c r="Q244" s="90">
        <f t="shared" si="8"/>
        <v>413568.30000000005</v>
      </c>
      <c r="R244" s="91">
        <f t="shared" si="9"/>
        <v>280.61199744735165</v>
      </c>
    </row>
    <row r="245" spans="1:18" x14ac:dyDescent="0.7">
      <c r="A245" s="111">
        <v>10</v>
      </c>
      <c r="B245" s="98" t="s">
        <v>50</v>
      </c>
      <c r="C245" s="98" t="s">
        <v>19</v>
      </c>
      <c r="D245" s="98" t="s">
        <v>85</v>
      </c>
      <c r="E245" s="98" t="s">
        <v>20</v>
      </c>
      <c r="F245" s="98" t="s">
        <v>166</v>
      </c>
      <c r="G245" s="98" t="s">
        <v>857</v>
      </c>
      <c r="H245" s="99">
        <v>2949</v>
      </c>
      <c r="I245" s="97">
        <v>2</v>
      </c>
      <c r="J245" s="100">
        <f>อุดรธานี!F68</f>
        <v>594223.18000000005</v>
      </c>
      <c r="K245" s="101">
        <f>อุดรธานี!AO67</f>
        <v>1055779.6100000001</v>
      </c>
      <c r="L245" s="101">
        <f>อุดรธานี!AP67</f>
        <v>1319157</v>
      </c>
      <c r="M245" s="101">
        <f>อุดรธานี!AQ67</f>
        <v>905588.7</v>
      </c>
      <c r="N245" s="98"/>
      <c r="O245" s="98"/>
      <c r="P245" s="98"/>
      <c r="Q245" s="90">
        <f t="shared" si="8"/>
        <v>413568.30000000005</v>
      </c>
      <c r="R245" s="91">
        <f t="shared" si="9"/>
        <v>447.323499491353</v>
      </c>
    </row>
    <row r="246" spans="1:18" x14ac:dyDescent="0.7">
      <c r="A246" s="97">
        <v>11</v>
      </c>
      <c r="B246" s="98" t="s">
        <v>50</v>
      </c>
      <c r="C246" s="98" t="s">
        <v>19</v>
      </c>
      <c r="D246" s="98" t="s">
        <v>85</v>
      </c>
      <c r="E246" s="98" t="s">
        <v>20</v>
      </c>
      <c r="F246" s="98" t="s">
        <v>166</v>
      </c>
      <c r="G246" s="98" t="s">
        <v>858</v>
      </c>
      <c r="H246" s="99">
        <v>4403</v>
      </c>
      <c r="I246" s="97">
        <v>3</v>
      </c>
      <c r="J246" s="100">
        <f>อุดรธานี!F69</f>
        <v>412185.63</v>
      </c>
      <c r="K246" s="101">
        <f>อุดรธานี!AO68</f>
        <v>692189.14000000013</v>
      </c>
      <c r="L246" s="101">
        <f>อุดรธานี!AP68</f>
        <v>1436065.13</v>
      </c>
      <c r="M246" s="101">
        <f>อุดรธานี!AQ68</f>
        <v>975740.18</v>
      </c>
      <c r="N246" s="98"/>
      <c r="O246" s="98"/>
      <c r="P246" s="98"/>
      <c r="Q246" s="90">
        <f t="shared" si="8"/>
        <v>460324.94999999984</v>
      </c>
      <c r="R246" s="91">
        <f t="shared" si="9"/>
        <v>326.15605950488299</v>
      </c>
    </row>
    <row r="247" spans="1:18" x14ac:dyDescent="0.7">
      <c r="A247" s="111">
        <v>12</v>
      </c>
      <c r="B247" s="98" t="s">
        <v>50</v>
      </c>
      <c r="C247" s="98" t="s">
        <v>19</v>
      </c>
      <c r="D247" s="98" t="s">
        <v>85</v>
      </c>
      <c r="E247" s="98" t="s">
        <v>20</v>
      </c>
      <c r="F247" s="98" t="s">
        <v>166</v>
      </c>
      <c r="G247" s="98" t="s">
        <v>859</v>
      </c>
      <c r="H247" s="99">
        <v>2617</v>
      </c>
      <c r="I247" s="97">
        <v>2</v>
      </c>
      <c r="J247" s="100">
        <f>อุดรธานี!F70</f>
        <v>711470.79</v>
      </c>
      <c r="K247" s="101">
        <f>อุดรธานี!AO69</f>
        <v>712797.22000000009</v>
      </c>
      <c r="L247" s="101">
        <f>อุดรธานี!AP69</f>
        <v>1623825.92</v>
      </c>
      <c r="M247" s="101">
        <f>อุดรธานี!AQ69</f>
        <v>1332636.73</v>
      </c>
      <c r="N247" s="98"/>
      <c r="O247" s="98"/>
      <c r="P247" s="98"/>
      <c r="Q247" s="90">
        <f t="shared" si="8"/>
        <v>291189.18999999994</v>
      </c>
      <c r="R247" s="91">
        <f t="shared" si="9"/>
        <v>620.49137179977072</v>
      </c>
    </row>
    <row r="248" spans="1:18" x14ac:dyDescent="0.7">
      <c r="A248" s="97">
        <v>13</v>
      </c>
      <c r="B248" s="98" t="s">
        <v>50</v>
      </c>
      <c r="C248" s="98" t="s">
        <v>19</v>
      </c>
      <c r="D248" s="98" t="s">
        <v>85</v>
      </c>
      <c r="E248" s="98" t="s">
        <v>20</v>
      </c>
      <c r="F248" s="98" t="s">
        <v>166</v>
      </c>
      <c r="G248" s="98" t="s">
        <v>860</v>
      </c>
      <c r="H248" s="99">
        <v>4428</v>
      </c>
      <c r="I248" s="97">
        <v>3</v>
      </c>
      <c r="J248" s="100">
        <f>อุดรธานี!F71</f>
        <v>699965.56</v>
      </c>
      <c r="K248" s="101">
        <f>อุดรธานี!AO70</f>
        <v>819732.27</v>
      </c>
      <c r="L248" s="101">
        <f>อุดรธานี!AP70</f>
        <v>1126662.3599999999</v>
      </c>
      <c r="M248" s="101">
        <f>อุดรธานี!AQ70</f>
        <v>879192.07000000007</v>
      </c>
      <c r="N248" s="98"/>
      <c r="O248" s="98"/>
      <c r="P248" s="98"/>
      <c r="Q248" s="90">
        <f t="shared" si="8"/>
        <v>247470.2899999998</v>
      </c>
      <c r="R248" s="91">
        <f t="shared" si="9"/>
        <v>254.44046070460701</v>
      </c>
    </row>
    <row r="249" spans="1:18" x14ac:dyDescent="0.7">
      <c r="A249" s="111">
        <v>14</v>
      </c>
      <c r="B249" s="98" t="s">
        <v>50</v>
      </c>
      <c r="C249" s="98" t="s">
        <v>19</v>
      </c>
      <c r="D249" s="98" t="s">
        <v>85</v>
      </c>
      <c r="E249" s="98" t="s">
        <v>20</v>
      </c>
      <c r="F249" s="98" t="s">
        <v>166</v>
      </c>
      <c r="G249" s="98" t="s">
        <v>861</v>
      </c>
      <c r="H249" s="99">
        <v>2607</v>
      </c>
      <c r="I249" s="97">
        <v>2</v>
      </c>
      <c r="J249" s="100">
        <f>อุดรธานี!F72</f>
        <v>454179.69</v>
      </c>
      <c r="K249" s="101">
        <f>อุดรธานี!AO71</f>
        <v>808119.99</v>
      </c>
      <c r="L249" s="101">
        <f>อุดรธานี!AP71</f>
        <v>904292.85</v>
      </c>
      <c r="M249" s="101">
        <f>อุดรธานี!AQ71</f>
        <v>661733.79999999993</v>
      </c>
      <c r="N249" s="98"/>
      <c r="O249" s="98"/>
      <c r="P249" s="98"/>
      <c r="Q249" s="90">
        <f t="shared" si="8"/>
        <v>242559.05000000005</v>
      </c>
      <c r="R249" s="91">
        <f t="shared" si="9"/>
        <v>346.87105868814729</v>
      </c>
    </row>
    <row r="250" spans="1:18" x14ac:dyDescent="0.7">
      <c r="A250" s="97">
        <v>15</v>
      </c>
      <c r="B250" s="98" t="s">
        <v>50</v>
      </c>
      <c r="C250" s="98" t="s">
        <v>19</v>
      </c>
      <c r="D250" s="98" t="s">
        <v>85</v>
      </c>
      <c r="E250" s="98" t="s">
        <v>20</v>
      </c>
      <c r="F250" s="98" t="s">
        <v>166</v>
      </c>
      <c r="G250" s="98" t="s">
        <v>862</v>
      </c>
      <c r="H250" s="99">
        <v>5116</v>
      </c>
      <c r="I250" s="97">
        <v>4</v>
      </c>
      <c r="J250" s="100">
        <f>อุดรธานี!F73</f>
        <v>529813.65</v>
      </c>
      <c r="K250" s="101">
        <f>อุดรธานี!AO72</f>
        <v>912986.87</v>
      </c>
      <c r="L250" s="101">
        <f>อุดรธานี!AP72</f>
        <v>1108994.3</v>
      </c>
      <c r="M250" s="101">
        <f>อุดรธานี!AQ72</f>
        <v>1026940.06</v>
      </c>
      <c r="N250" s="98"/>
      <c r="O250" s="98"/>
      <c r="P250" s="98"/>
      <c r="Q250" s="90">
        <f t="shared" si="8"/>
        <v>82054.239999999991</v>
      </c>
      <c r="R250" s="91">
        <f t="shared" si="9"/>
        <v>216.76980062548867</v>
      </c>
    </row>
    <row r="251" spans="1:18" s="158" customFormat="1" x14ac:dyDescent="0.7">
      <c r="A251" s="111">
        <v>16</v>
      </c>
      <c r="B251" s="112" t="s">
        <v>50</v>
      </c>
      <c r="C251" s="112" t="s">
        <v>19</v>
      </c>
      <c r="D251" s="112" t="s">
        <v>85</v>
      </c>
      <c r="E251" s="112" t="s">
        <v>20</v>
      </c>
      <c r="F251" s="112" t="s">
        <v>166</v>
      </c>
      <c r="G251" s="112" t="s">
        <v>863</v>
      </c>
      <c r="H251" s="113">
        <v>5558</v>
      </c>
      <c r="I251" s="111">
        <v>4</v>
      </c>
      <c r="J251" s="100">
        <f>อุดรธานี!F74</f>
        <v>1086642.18</v>
      </c>
      <c r="K251" s="101">
        <f>อุดรธานี!AO73</f>
        <v>1370155.05</v>
      </c>
      <c r="L251" s="101">
        <f>อุดรธานี!AP73</f>
        <v>1389911.65</v>
      </c>
      <c r="M251" s="101">
        <f>อุดรธานี!AQ73</f>
        <v>781277.14</v>
      </c>
      <c r="N251" s="112"/>
      <c r="O251" s="112"/>
      <c r="P251" s="112"/>
      <c r="Q251" s="90">
        <f t="shared" si="8"/>
        <v>608634.50999999989</v>
      </c>
      <c r="R251" s="91">
        <f t="shared" si="9"/>
        <v>250.07406441165887</v>
      </c>
    </row>
    <row r="252" spans="1:18" x14ac:dyDescent="0.7">
      <c r="A252" s="97">
        <v>17</v>
      </c>
      <c r="B252" s="98" t="s">
        <v>50</v>
      </c>
      <c r="C252" s="98" t="s">
        <v>19</v>
      </c>
      <c r="D252" s="98" t="s">
        <v>85</v>
      </c>
      <c r="E252" s="98" t="s">
        <v>20</v>
      </c>
      <c r="F252" s="98" t="s">
        <v>166</v>
      </c>
      <c r="G252" s="98" t="s">
        <v>864</v>
      </c>
      <c r="H252" s="99">
        <v>2827</v>
      </c>
      <c r="I252" s="97">
        <v>2</v>
      </c>
      <c r="J252" s="100">
        <f>อุดรธานี!F75</f>
        <v>917919.37</v>
      </c>
      <c r="K252" s="101">
        <f>อุดรธานี!AO74</f>
        <v>1450238.38</v>
      </c>
      <c r="L252" s="101">
        <f>อุดรธานี!AP74</f>
        <v>1488699.53</v>
      </c>
      <c r="M252" s="101">
        <f>อุดรธานี!AQ74</f>
        <v>980130.32000000007</v>
      </c>
      <c r="N252" s="98"/>
      <c r="O252" s="98"/>
      <c r="P252" s="98"/>
      <c r="Q252" s="90">
        <f t="shared" si="8"/>
        <v>508569.20999999996</v>
      </c>
      <c r="R252" s="91">
        <f t="shared" si="9"/>
        <v>526.60047046338877</v>
      </c>
    </row>
    <row r="253" spans="1:18" s="109" customFormat="1" x14ac:dyDescent="0.7">
      <c r="A253" s="103">
        <v>4</v>
      </c>
      <c r="B253" s="104" t="s">
        <v>50</v>
      </c>
      <c r="C253" s="104"/>
      <c r="D253" s="104"/>
      <c r="E253" s="104" t="s">
        <v>63</v>
      </c>
      <c r="F253" s="104"/>
      <c r="G253" s="104" t="s">
        <v>298</v>
      </c>
      <c r="H253" s="110">
        <f>SUM(H236:H251)</f>
        <v>69579</v>
      </c>
      <c r="I253" s="103"/>
      <c r="J253" s="106">
        <f>SUM(J236:J251)</f>
        <v>16042388.699999997</v>
      </c>
      <c r="K253" s="106">
        <f>SUM(K236:K251)</f>
        <v>20188245.850000001</v>
      </c>
      <c r="L253" s="106">
        <f>SUM(L236:L251)</f>
        <v>23346026.940000001</v>
      </c>
      <c r="M253" s="106">
        <f>SUM(M236:M251)</f>
        <v>17257315.32</v>
      </c>
      <c r="N253" s="104">
        <v>16</v>
      </c>
      <c r="O253" s="104">
        <v>16</v>
      </c>
      <c r="P253" s="104">
        <f>N253-O253</f>
        <v>0</v>
      </c>
      <c r="Q253" s="107">
        <f t="shared" si="8"/>
        <v>6088711.620000001</v>
      </c>
      <c r="R253" s="108">
        <f>L253/H253</f>
        <v>335.5326598542664</v>
      </c>
    </row>
    <row r="254" spans="1:18" x14ac:dyDescent="0.7">
      <c r="A254" s="97">
        <v>1</v>
      </c>
      <c r="B254" s="98" t="s">
        <v>50</v>
      </c>
      <c r="C254" s="98" t="s">
        <v>21</v>
      </c>
      <c r="D254" s="98" t="s">
        <v>99</v>
      </c>
      <c r="E254" s="98" t="s">
        <v>22</v>
      </c>
      <c r="F254" s="98" t="s">
        <v>196</v>
      </c>
      <c r="G254" s="98" t="s">
        <v>299</v>
      </c>
      <c r="H254" s="99"/>
      <c r="I254" s="97"/>
      <c r="J254" s="100"/>
      <c r="K254" s="101"/>
      <c r="L254" s="102"/>
      <c r="M254" s="102"/>
      <c r="N254" s="98"/>
      <c r="O254" s="98"/>
      <c r="P254" s="98"/>
    </row>
    <row r="255" spans="1:18" x14ac:dyDescent="0.7">
      <c r="A255" s="97">
        <v>2</v>
      </c>
      <c r="B255" s="98" t="s">
        <v>50</v>
      </c>
      <c r="C255" s="98" t="s">
        <v>21</v>
      </c>
      <c r="D255" s="98" t="s">
        <v>99</v>
      </c>
      <c r="E255" s="98" t="s">
        <v>22</v>
      </c>
      <c r="F255" s="98" t="s">
        <v>166</v>
      </c>
      <c r="G255" s="98" t="s">
        <v>865</v>
      </c>
      <c r="H255" s="99">
        <v>3712</v>
      </c>
      <c r="I255" s="97">
        <v>3</v>
      </c>
      <c r="J255" s="100">
        <f>อุดรธานี!F76</f>
        <v>418978.6</v>
      </c>
      <c r="K255" s="101">
        <f>อุดรธานี!AO76</f>
        <v>541507.30999999994</v>
      </c>
      <c r="L255" s="101">
        <f>อุดรธานี!AP76</f>
        <v>1389409.57</v>
      </c>
      <c r="M255" s="101">
        <f>อุดรธานี!AQ76</f>
        <v>933329.87</v>
      </c>
      <c r="N255" s="98"/>
      <c r="O255" s="98"/>
      <c r="P255" s="98"/>
      <c r="Q255" s="90">
        <f t="shared" si="8"/>
        <v>456079.70000000007</v>
      </c>
      <c r="R255" s="91">
        <f t="shared" si="9"/>
        <v>374.30214709051728</v>
      </c>
    </row>
    <row r="256" spans="1:18" x14ac:dyDescent="0.7">
      <c r="A256" s="97">
        <v>3</v>
      </c>
      <c r="B256" s="98" t="s">
        <v>50</v>
      </c>
      <c r="C256" s="98" t="s">
        <v>21</v>
      </c>
      <c r="D256" s="98" t="s">
        <v>99</v>
      </c>
      <c r="E256" s="98" t="s">
        <v>22</v>
      </c>
      <c r="F256" s="98" t="s">
        <v>166</v>
      </c>
      <c r="G256" s="98" t="s">
        <v>866</v>
      </c>
      <c r="H256" s="99">
        <v>4941</v>
      </c>
      <c r="I256" s="97">
        <v>4</v>
      </c>
      <c r="J256" s="100">
        <f>อุดรธานี!F77</f>
        <v>730081.28000000003</v>
      </c>
      <c r="K256" s="101">
        <f>อุดรธานี!AO77</f>
        <v>859650.12</v>
      </c>
      <c r="L256" s="101">
        <f>อุดรธานี!AP77</f>
        <v>1909305.42</v>
      </c>
      <c r="M256" s="101">
        <f>อุดรธานี!AQ77</f>
        <v>1241611.5599999998</v>
      </c>
      <c r="N256" s="98"/>
      <c r="O256" s="98"/>
      <c r="P256" s="98"/>
      <c r="Q256" s="90">
        <f t="shared" si="8"/>
        <v>667693.8600000001</v>
      </c>
      <c r="R256" s="91">
        <f t="shared" si="9"/>
        <v>386.42085003035822</v>
      </c>
    </row>
    <row r="257" spans="1:18" x14ac:dyDescent="0.7">
      <c r="A257" s="97">
        <v>4</v>
      </c>
      <c r="B257" s="98" t="s">
        <v>50</v>
      </c>
      <c r="C257" s="98" t="s">
        <v>21</v>
      </c>
      <c r="D257" s="98" t="s">
        <v>99</v>
      </c>
      <c r="E257" s="98" t="s">
        <v>22</v>
      </c>
      <c r="F257" s="98" t="s">
        <v>166</v>
      </c>
      <c r="G257" s="98" t="s">
        <v>867</v>
      </c>
      <c r="H257" s="99">
        <v>3161</v>
      </c>
      <c r="I257" s="97">
        <v>3</v>
      </c>
      <c r="J257" s="100">
        <f>อุดรธานี!F78</f>
        <v>400905.05</v>
      </c>
      <c r="K257" s="101">
        <f>อุดรธานี!AO78</f>
        <v>294479.96999999997</v>
      </c>
      <c r="L257" s="101">
        <f>อุดรธานี!AP78</f>
        <v>1321294.79</v>
      </c>
      <c r="M257" s="101">
        <f>อุดรธานี!AQ78</f>
        <v>833225.49</v>
      </c>
      <c r="N257" s="98"/>
      <c r="O257" s="98"/>
      <c r="P257" s="98"/>
      <c r="Q257" s="90">
        <f t="shared" si="8"/>
        <v>488069.30000000005</v>
      </c>
      <c r="R257" s="91">
        <f t="shared" si="9"/>
        <v>417.99898449857642</v>
      </c>
    </row>
    <row r="258" spans="1:18" x14ac:dyDescent="0.7">
      <c r="A258" s="97">
        <v>5</v>
      </c>
      <c r="B258" s="98" t="s">
        <v>50</v>
      </c>
      <c r="C258" s="98" t="s">
        <v>21</v>
      </c>
      <c r="D258" s="98" t="s">
        <v>99</v>
      </c>
      <c r="E258" s="98" t="s">
        <v>22</v>
      </c>
      <c r="F258" s="98" t="s">
        <v>166</v>
      </c>
      <c r="G258" s="98" t="s">
        <v>868</v>
      </c>
      <c r="H258" s="99">
        <v>6087</v>
      </c>
      <c r="I258" s="97">
        <v>5</v>
      </c>
      <c r="J258" s="100">
        <f>อุดรธานี!F79</f>
        <v>520248.21</v>
      </c>
      <c r="K258" s="101">
        <f>อุดรธานี!AO79</f>
        <v>797125.70000000007</v>
      </c>
      <c r="L258" s="101">
        <f>อุดรธานี!AP79</f>
        <v>1634184.08</v>
      </c>
      <c r="M258" s="101">
        <f>อุดรธานี!AQ79</f>
        <v>845001.38</v>
      </c>
      <c r="N258" s="98"/>
      <c r="O258" s="98"/>
      <c r="P258" s="98"/>
      <c r="Q258" s="90">
        <f t="shared" si="8"/>
        <v>789182.70000000007</v>
      </c>
      <c r="R258" s="91">
        <f t="shared" si="9"/>
        <v>268.47118120584855</v>
      </c>
    </row>
    <row r="259" spans="1:18" x14ac:dyDescent="0.7">
      <c r="A259" s="97">
        <v>6</v>
      </c>
      <c r="B259" s="98" t="s">
        <v>50</v>
      </c>
      <c r="C259" s="98" t="s">
        <v>21</v>
      </c>
      <c r="D259" s="98" t="s">
        <v>99</v>
      </c>
      <c r="E259" s="98" t="s">
        <v>22</v>
      </c>
      <c r="F259" s="98" t="s">
        <v>166</v>
      </c>
      <c r="G259" s="98" t="s">
        <v>869</v>
      </c>
      <c r="H259" s="99">
        <v>3252</v>
      </c>
      <c r="I259" s="97">
        <v>3</v>
      </c>
      <c r="J259" s="100">
        <f>อุดรธานี!F80</f>
        <v>301192.67</v>
      </c>
      <c r="K259" s="101">
        <f>อุดรธานี!AO80</f>
        <v>392334.26999999996</v>
      </c>
      <c r="L259" s="101">
        <f>อุดรธานี!AP80</f>
        <v>1163512.22</v>
      </c>
      <c r="M259" s="101">
        <f>อุดรธานี!AQ80</f>
        <v>786244.86</v>
      </c>
      <c r="N259" s="98"/>
      <c r="O259" s="98"/>
      <c r="P259" s="98"/>
      <c r="Q259" s="90">
        <f t="shared" si="8"/>
        <v>377267.36</v>
      </c>
      <c r="R259" s="91">
        <f t="shared" si="9"/>
        <v>357.78358548585487</v>
      </c>
    </row>
    <row r="260" spans="1:18" x14ac:dyDescent="0.7">
      <c r="A260" s="97">
        <v>7</v>
      </c>
      <c r="B260" s="98" t="s">
        <v>50</v>
      </c>
      <c r="C260" s="98" t="s">
        <v>21</v>
      </c>
      <c r="D260" s="98" t="s">
        <v>99</v>
      </c>
      <c r="E260" s="98" t="s">
        <v>22</v>
      </c>
      <c r="F260" s="98" t="s">
        <v>166</v>
      </c>
      <c r="G260" s="98" t="s">
        <v>870</v>
      </c>
      <c r="H260" s="99">
        <v>2430</v>
      </c>
      <c r="I260" s="97">
        <v>2</v>
      </c>
      <c r="J260" s="100">
        <f>อุดรธานี!F81</f>
        <v>598173.87</v>
      </c>
      <c r="K260" s="101">
        <f>อุดรธานี!AO81</f>
        <v>612364.35</v>
      </c>
      <c r="L260" s="101">
        <f>อุดรธานี!AP81</f>
        <v>1345258.86</v>
      </c>
      <c r="M260" s="101">
        <f>อุดรธานี!AQ81</f>
        <v>693365.06</v>
      </c>
      <c r="N260" s="98"/>
      <c r="O260" s="98"/>
      <c r="P260" s="98"/>
      <c r="Q260" s="90">
        <f t="shared" si="8"/>
        <v>651893.80000000005</v>
      </c>
      <c r="R260" s="91">
        <f t="shared" si="9"/>
        <v>553.60446913580256</v>
      </c>
    </row>
    <row r="261" spans="1:18" x14ac:dyDescent="0.7">
      <c r="A261" s="97">
        <v>8</v>
      </c>
      <c r="B261" s="98" t="s">
        <v>50</v>
      </c>
      <c r="C261" s="98" t="s">
        <v>21</v>
      </c>
      <c r="D261" s="98" t="s">
        <v>99</v>
      </c>
      <c r="E261" s="98" t="s">
        <v>22</v>
      </c>
      <c r="F261" s="98" t="s">
        <v>166</v>
      </c>
      <c r="G261" s="98" t="s">
        <v>871</v>
      </c>
      <c r="H261" s="99">
        <v>2703</v>
      </c>
      <c r="I261" s="97">
        <v>2</v>
      </c>
      <c r="J261" s="100">
        <f>อุดรธานี!F82</f>
        <v>429322.56</v>
      </c>
      <c r="K261" s="101">
        <f>อุดรธานี!AO82</f>
        <v>282952.53000000003</v>
      </c>
      <c r="L261" s="101">
        <f>อุดรธานี!AP82</f>
        <v>1675603.83</v>
      </c>
      <c r="M261" s="101">
        <f>อุดรธานี!AQ82</f>
        <v>1107152.48</v>
      </c>
      <c r="N261" s="98"/>
      <c r="O261" s="98"/>
      <c r="P261" s="98"/>
      <c r="Q261" s="90">
        <f t="shared" ref="Q261:Q324" si="10">L261-M261</f>
        <v>568451.35000000009</v>
      </c>
      <c r="R261" s="91">
        <f t="shared" ref="R261:R324" si="11">L261/H261</f>
        <v>619.90522752497225</v>
      </c>
    </row>
    <row r="262" spans="1:18" x14ac:dyDescent="0.7">
      <c r="A262" s="97">
        <v>9</v>
      </c>
      <c r="B262" s="98" t="s">
        <v>50</v>
      </c>
      <c r="C262" s="98" t="s">
        <v>21</v>
      </c>
      <c r="D262" s="98" t="s">
        <v>99</v>
      </c>
      <c r="E262" s="98" t="s">
        <v>22</v>
      </c>
      <c r="F262" s="98" t="s">
        <v>166</v>
      </c>
      <c r="G262" s="98" t="s">
        <v>872</v>
      </c>
      <c r="H262" s="99">
        <v>1657</v>
      </c>
      <c r="I262" s="97">
        <v>2</v>
      </c>
      <c r="J262" s="100">
        <f>อุดรธานี!F83</f>
        <v>68695.97</v>
      </c>
      <c r="K262" s="101">
        <f>อุดรธานี!AO83</f>
        <v>228992.05</v>
      </c>
      <c r="L262" s="101">
        <f>อุดรธานี!AP83</f>
        <v>932818.49</v>
      </c>
      <c r="M262" s="101">
        <f>อุดรธานี!AQ83</f>
        <v>762974.59</v>
      </c>
      <c r="N262" s="98"/>
      <c r="O262" s="98"/>
      <c r="P262" s="98"/>
      <c r="Q262" s="90">
        <f t="shared" si="10"/>
        <v>169843.90000000002</v>
      </c>
      <c r="R262" s="91">
        <f t="shared" si="11"/>
        <v>562.95624019312004</v>
      </c>
    </row>
    <row r="263" spans="1:18" x14ac:dyDescent="0.7">
      <c r="A263" s="97">
        <v>10</v>
      </c>
      <c r="B263" s="98" t="s">
        <v>50</v>
      </c>
      <c r="C263" s="98" t="s">
        <v>21</v>
      </c>
      <c r="D263" s="98" t="s">
        <v>99</v>
      </c>
      <c r="E263" s="98" t="s">
        <v>22</v>
      </c>
      <c r="F263" s="98" t="s">
        <v>166</v>
      </c>
      <c r="G263" s="98" t="s">
        <v>873</v>
      </c>
      <c r="H263" s="99">
        <v>2487</v>
      </c>
      <c r="I263" s="97">
        <v>2</v>
      </c>
      <c r="J263" s="100">
        <f>อุดรธานี!F84</f>
        <v>675345.38</v>
      </c>
      <c r="K263" s="101">
        <f>อุดรธานี!AO84</f>
        <v>687818.97</v>
      </c>
      <c r="L263" s="101">
        <f>อุดรธานี!AP84</f>
        <v>1328846.4100000001</v>
      </c>
      <c r="M263" s="101">
        <f>อุดรธานี!AQ84</f>
        <v>668704.98</v>
      </c>
      <c r="N263" s="98"/>
      <c r="O263" s="98"/>
      <c r="P263" s="98"/>
      <c r="Q263" s="90">
        <f t="shared" si="10"/>
        <v>660141.43000000017</v>
      </c>
      <c r="R263" s="91">
        <f t="shared" si="11"/>
        <v>534.31701246481714</v>
      </c>
    </row>
    <row r="264" spans="1:18" s="109" customFormat="1" x14ac:dyDescent="0.7">
      <c r="A264" s="103">
        <v>5</v>
      </c>
      <c r="B264" s="104" t="s">
        <v>50</v>
      </c>
      <c r="C264" s="104"/>
      <c r="D264" s="104"/>
      <c r="E264" s="104" t="s">
        <v>63</v>
      </c>
      <c r="F264" s="104"/>
      <c r="G264" s="104" t="s">
        <v>300</v>
      </c>
      <c r="H264" s="110">
        <f>SUM(H246:H262)</f>
        <v>125078</v>
      </c>
      <c r="I264" s="103"/>
      <c r="J264" s="106">
        <f>SUM(J254:J263)</f>
        <v>4142943.5900000003</v>
      </c>
      <c r="K264" s="106">
        <f>SUM(K254:K263)</f>
        <v>4697225.2699999996</v>
      </c>
      <c r="L264" s="106">
        <f>SUM(L254:L263)</f>
        <v>12700233.67</v>
      </c>
      <c r="M264" s="106">
        <f>SUM(M254:M263)</f>
        <v>7871610.2700000014</v>
      </c>
      <c r="N264" s="104">
        <v>9</v>
      </c>
      <c r="O264" s="104">
        <v>9</v>
      </c>
      <c r="P264" s="104">
        <f>N264-O264</f>
        <v>0</v>
      </c>
      <c r="Q264" s="107">
        <f t="shared" si="10"/>
        <v>4828623.3999999985</v>
      </c>
      <c r="R264" s="108">
        <f>L264/H264</f>
        <v>101.53850933017797</v>
      </c>
    </row>
    <row r="265" spans="1:18" x14ac:dyDescent="0.7">
      <c r="A265" s="97">
        <v>1</v>
      </c>
      <c r="B265" s="98" t="s">
        <v>50</v>
      </c>
      <c r="C265" s="98" t="s">
        <v>301</v>
      </c>
      <c r="D265" s="98" t="s">
        <v>106</v>
      </c>
      <c r="E265" s="98" t="s">
        <v>32</v>
      </c>
      <c r="F265" s="98" t="s">
        <v>196</v>
      </c>
      <c r="G265" s="98" t="s">
        <v>302</v>
      </c>
      <c r="H265" s="99"/>
      <c r="I265" s="97"/>
      <c r="J265" s="100"/>
      <c r="K265" s="101"/>
      <c r="L265" s="102"/>
      <c r="M265" s="102"/>
      <c r="N265" s="98"/>
      <c r="O265" s="98"/>
      <c r="P265" s="98"/>
    </row>
    <row r="266" spans="1:18" x14ac:dyDescent="0.7">
      <c r="A266" s="97">
        <v>2</v>
      </c>
      <c r="B266" s="98" t="s">
        <v>50</v>
      </c>
      <c r="C266" s="98" t="s">
        <v>301</v>
      </c>
      <c r="D266" s="98" t="s">
        <v>106</v>
      </c>
      <c r="E266" s="98" t="s">
        <v>32</v>
      </c>
      <c r="F266" s="98" t="s">
        <v>166</v>
      </c>
      <c r="G266" s="98" t="s">
        <v>874</v>
      </c>
      <c r="H266" s="99">
        <v>3840</v>
      </c>
      <c r="I266" s="97">
        <v>3</v>
      </c>
      <c r="J266" s="100">
        <f>อุดรธานี!F85</f>
        <v>953213.39</v>
      </c>
      <c r="K266" s="101">
        <f>อุดรธานี!AO85</f>
        <v>1048946.21</v>
      </c>
      <c r="L266" s="101">
        <f>อุดรธานี!AP85</f>
        <v>963976.52</v>
      </c>
      <c r="M266" s="101">
        <f>อุดรธานี!AQ85</f>
        <v>1012324.96</v>
      </c>
      <c r="N266" s="98"/>
      <c r="O266" s="98"/>
      <c r="P266" s="98"/>
      <c r="Q266" s="90">
        <f t="shared" si="10"/>
        <v>-48348.439999999944</v>
      </c>
      <c r="R266" s="91">
        <f t="shared" si="11"/>
        <v>251.03555208333333</v>
      </c>
    </row>
    <row r="267" spans="1:18" x14ac:dyDescent="0.7">
      <c r="A267" s="97">
        <v>3</v>
      </c>
      <c r="B267" s="98" t="s">
        <v>50</v>
      </c>
      <c r="C267" s="98" t="s">
        <v>301</v>
      </c>
      <c r="D267" s="98" t="s">
        <v>106</v>
      </c>
      <c r="E267" s="98" t="s">
        <v>32</v>
      </c>
      <c r="F267" s="98" t="s">
        <v>166</v>
      </c>
      <c r="G267" s="98" t="s">
        <v>875</v>
      </c>
      <c r="H267" s="99">
        <v>7884</v>
      </c>
      <c r="I267" s="97">
        <v>5</v>
      </c>
      <c r="J267" s="100">
        <f>อุดรธานี!F86</f>
        <v>2950974.49</v>
      </c>
      <c r="K267" s="101">
        <f>อุดรธานี!AO86</f>
        <v>3011756.04</v>
      </c>
      <c r="L267" s="101">
        <f>อุดรธานี!AP86</f>
        <v>2290568.61</v>
      </c>
      <c r="M267" s="101">
        <f>อุดรธานี!AQ86</f>
        <v>2124566.34</v>
      </c>
      <c r="N267" s="98"/>
      <c r="O267" s="98"/>
      <c r="P267" s="98"/>
      <c r="Q267" s="90">
        <f t="shared" si="10"/>
        <v>166002.27000000002</v>
      </c>
      <c r="R267" s="91">
        <f t="shared" si="11"/>
        <v>290.53381659056316</v>
      </c>
    </row>
    <row r="268" spans="1:18" x14ac:dyDescent="0.7">
      <c r="A268" s="97">
        <v>4</v>
      </c>
      <c r="B268" s="98" t="s">
        <v>50</v>
      </c>
      <c r="C268" s="98" t="s">
        <v>301</v>
      </c>
      <c r="D268" s="98" t="s">
        <v>106</v>
      </c>
      <c r="E268" s="98" t="s">
        <v>32</v>
      </c>
      <c r="F268" s="98" t="s">
        <v>166</v>
      </c>
      <c r="G268" s="98" t="s">
        <v>876</v>
      </c>
      <c r="H268" s="99">
        <v>7845</v>
      </c>
      <c r="I268" s="97">
        <v>5</v>
      </c>
      <c r="J268" s="100">
        <f>อุดรธานี!F87</f>
        <v>1814149.86</v>
      </c>
      <c r="K268" s="101">
        <f>อุดรธานี!AO87</f>
        <v>1879852.2600000002</v>
      </c>
      <c r="L268" s="101">
        <f>อุดรธานี!AP87</f>
        <v>1606958.8599999999</v>
      </c>
      <c r="M268" s="101">
        <f>อุดรธานี!AQ87</f>
        <v>1635201.63</v>
      </c>
      <c r="N268" s="98"/>
      <c r="O268" s="98"/>
      <c r="P268" s="98"/>
      <c r="Q268" s="90">
        <f t="shared" si="10"/>
        <v>-28242.770000000019</v>
      </c>
      <c r="R268" s="91">
        <f t="shared" si="11"/>
        <v>204.83860548119819</v>
      </c>
    </row>
    <row r="269" spans="1:18" x14ac:dyDescent="0.7">
      <c r="A269" s="97">
        <v>5</v>
      </c>
      <c r="B269" s="98" t="s">
        <v>50</v>
      </c>
      <c r="C269" s="98" t="s">
        <v>301</v>
      </c>
      <c r="D269" s="98" t="s">
        <v>106</v>
      </c>
      <c r="E269" s="98" t="s">
        <v>32</v>
      </c>
      <c r="F269" s="98" t="s">
        <v>166</v>
      </c>
      <c r="G269" s="98" t="s">
        <v>877</v>
      </c>
      <c r="H269" s="99">
        <v>6347</v>
      </c>
      <c r="I269" s="97">
        <v>5</v>
      </c>
      <c r="J269" s="100">
        <f>อุดรธานี!F88</f>
        <v>2126562.96</v>
      </c>
      <c r="K269" s="101">
        <f>อุดรธานี!AO88</f>
        <v>2391437.29</v>
      </c>
      <c r="L269" s="101">
        <f>อุดรธานี!AP88</f>
        <v>1366872.15</v>
      </c>
      <c r="M269" s="101">
        <f>อุดรธานี!AQ88</f>
        <v>1241196.19</v>
      </c>
      <c r="N269" s="98"/>
      <c r="O269" s="98"/>
      <c r="P269" s="98"/>
      <c r="Q269" s="90">
        <f t="shared" si="10"/>
        <v>125675.95999999996</v>
      </c>
      <c r="R269" s="91">
        <f t="shared" si="11"/>
        <v>215.35720025208758</v>
      </c>
    </row>
    <row r="270" spans="1:18" x14ac:dyDescent="0.7">
      <c r="A270" s="97">
        <v>6</v>
      </c>
      <c r="B270" s="98" t="s">
        <v>50</v>
      </c>
      <c r="C270" s="98" t="s">
        <v>301</v>
      </c>
      <c r="D270" s="98" t="s">
        <v>106</v>
      </c>
      <c r="E270" s="98" t="s">
        <v>32</v>
      </c>
      <c r="F270" s="98" t="s">
        <v>166</v>
      </c>
      <c r="G270" s="98" t="s">
        <v>878</v>
      </c>
      <c r="H270" s="99">
        <v>4084</v>
      </c>
      <c r="I270" s="97">
        <v>3</v>
      </c>
      <c r="J270" s="100">
        <f>อุดรธานี!F89</f>
        <v>1418316.26</v>
      </c>
      <c r="K270" s="101">
        <f>อุดรธานี!AO89</f>
        <v>1565798.78</v>
      </c>
      <c r="L270" s="101">
        <f>อุดรธานี!AP89</f>
        <v>1008186.76</v>
      </c>
      <c r="M270" s="101">
        <f>อุดรธานี!AQ89</f>
        <v>913402.61</v>
      </c>
      <c r="N270" s="98"/>
      <c r="O270" s="98"/>
      <c r="P270" s="98"/>
      <c r="Q270" s="90">
        <f t="shared" si="10"/>
        <v>94784.150000000023</v>
      </c>
      <c r="R270" s="91">
        <f t="shared" si="11"/>
        <v>246.86257590597452</v>
      </c>
    </row>
    <row r="271" spans="1:18" x14ac:dyDescent="0.7">
      <c r="A271" s="97">
        <v>7</v>
      </c>
      <c r="B271" s="98" t="s">
        <v>50</v>
      </c>
      <c r="C271" s="98" t="s">
        <v>301</v>
      </c>
      <c r="D271" s="98" t="s">
        <v>106</v>
      </c>
      <c r="E271" s="98" t="s">
        <v>32</v>
      </c>
      <c r="F271" s="98" t="s">
        <v>166</v>
      </c>
      <c r="G271" s="98" t="s">
        <v>879</v>
      </c>
      <c r="H271" s="99">
        <v>8111</v>
      </c>
      <c r="I271" s="97">
        <v>5</v>
      </c>
      <c r="J271" s="100">
        <f>อุดรธานี!F90</f>
        <v>2405739.7599999998</v>
      </c>
      <c r="K271" s="101">
        <f>อุดรธานี!AO90</f>
        <v>2479589.9799999995</v>
      </c>
      <c r="L271" s="101">
        <f>อุดรธานี!AP90</f>
        <v>1690718.5</v>
      </c>
      <c r="M271" s="101">
        <f>อุดรธานี!AQ90</f>
        <v>1545186.82</v>
      </c>
      <c r="N271" s="98"/>
      <c r="O271" s="98"/>
      <c r="P271" s="98"/>
      <c r="Q271" s="90">
        <f t="shared" si="10"/>
        <v>145531.67999999993</v>
      </c>
      <c r="R271" s="91">
        <f t="shared" si="11"/>
        <v>208.4476020219455</v>
      </c>
    </row>
    <row r="272" spans="1:18" x14ac:dyDescent="0.7">
      <c r="A272" s="97">
        <v>8</v>
      </c>
      <c r="B272" s="98" t="s">
        <v>50</v>
      </c>
      <c r="C272" s="98" t="s">
        <v>301</v>
      </c>
      <c r="D272" s="98" t="s">
        <v>106</v>
      </c>
      <c r="E272" s="98" t="s">
        <v>32</v>
      </c>
      <c r="F272" s="98" t="s">
        <v>166</v>
      </c>
      <c r="G272" s="98" t="s">
        <v>880</v>
      </c>
      <c r="H272" s="99">
        <v>4084</v>
      </c>
      <c r="I272" s="97">
        <v>3</v>
      </c>
      <c r="J272" s="100">
        <f>อุดรธานี!F91</f>
        <v>1233841.92</v>
      </c>
      <c r="K272" s="101">
        <f>อุดรธานี!AO91</f>
        <v>1236310.51</v>
      </c>
      <c r="L272" s="101">
        <f>อุดรธานี!AP91</f>
        <v>1141480.31</v>
      </c>
      <c r="M272" s="101">
        <f>อุดรธานี!AQ91</f>
        <v>1026604.2500000001</v>
      </c>
      <c r="N272" s="98"/>
      <c r="O272" s="98"/>
      <c r="P272" s="98"/>
      <c r="Q272" s="90">
        <f t="shared" si="10"/>
        <v>114876.05999999994</v>
      </c>
      <c r="R272" s="91">
        <f t="shared" si="11"/>
        <v>279.5005656219393</v>
      </c>
    </row>
    <row r="273" spans="1:18" x14ac:dyDescent="0.7">
      <c r="A273" s="97">
        <v>9</v>
      </c>
      <c r="B273" s="98" t="s">
        <v>50</v>
      </c>
      <c r="C273" s="98" t="s">
        <v>301</v>
      </c>
      <c r="D273" s="98" t="s">
        <v>106</v>
      </c>
      <c r="E273" s="98" t="s">
        <v>32</v>
      </c>
      <c r="F273" s="98" t="s">
        <v>166</v>
      </c>
      <c r="G273" s="98" t="s">
        <v>881</v>
      </c>
      <c r="H273" s="99">
        <v>6194</v>
      </c>
      <c r="I273" s="97">
        <v>5</v>
      </c>
      <c r="J273" s="100">
        <f>อุดรธานี!F92</f>
        <v>1827279.03</v>
      </c>
      <c r="K273" s="101">
        <f>อุดรธานี!AO92</f>
        <v>1758739.7000000002</v>
      </c>
      <c r="L273" s="101">
        <f>อุดรธานี!AP92</f>
        <v>2209028.67</v>
      </c>
      <c r="M273" s="101">
        <f>อุดรธานี!AQ92</f>
        <v>1760210.26</v>
      </c>
      <c r="N273" s="98"/>
      <c r="O273" s="98"/>
      <c r="P273" s="98"/>
      <c r="Q273" s="90">
        <f t="shared" si="10"/>
        <v>448818.40999999992</v>
      </c>
      <c r="R273" s="91">
        <f t="shared" si="11"/>
        <v>356.64008233774621</v>
      </c>
    </row>
    <row r="274" spans="1:18" x14ac:dyDescent="0.7">
      <c r="A274" s="97">
        <v>10</v>
      </c>
      <c r="B274" s="98" t="s">
        <v>50</v>
      </c>
      <c r="C274" s="98" t="s">
        <v>301</v>
      </c>
      <c r="D274" s="98" t="s">
        <v>106</v>
      </c>
      <c r="E274" s="98" t="s">
        <v>32</v>
      </c>
      <c r="F274" s="98" t="s">
        <v>166</v>
      </c>
      <c r="G274" s="98" t="s">
        <v>882</v>
      </c>
      <c r="H274" s="99">
        <v>4841</v>
      </c>
      <c r="I274" s="97">
        <v>4</v>
      </c>
      <c r="J274" s="100">
        <f>อุดรธานี!F93</f>
        <v>730413.84</v>
      </c>
      <c r="K274" s="101">
        <f>อุดรธานี!AO93</f>
        <v>763926.73999999987</v>
      </c>
      <c r="L274" s="101">
        <f>อุดรธานี!AP93</f>
        <v>1275404.21</v>
      </c>
      <c r="M274" s="101">
        <f>อุดรธานี!AQ93</f>
        <v>1290588.5599999998</v>
      </c>
      <c r="N274" s="98"/>
      <c r="O274" s="98"/>
      <c r="P274" s="98"/>
      <c r="Q274" s="90">
        <f t="shared" si="10"/>
        <v>-15184.34999999986</v>
      </c>
      <c r="R274" s="91">
        <f t="shared" si="11"/>
        <v>263.45883288576738</v>
      </c>
    </row>
    <row r="275" spans="1:18" x14ac:dyDescent="0.7">
      <c r="A275" s="97">
        <v>11</v>
      </c>
      <c r="B275" s="98" t="s">
        <v>50</v>
      </c>
      <c r="C275" s="98" t="s">
        <v>301</v>
      </c>
      <c r="D275" s="98" t="s">
        <v>106</v>
      </c>
      <c r="E275" s="98" t="s">
        <v>32</v>
      </c>
      <c r="F275" s="98" t="s">
        <v>166</v>
      </c>
      <c r="G275" s="98" t="s">
        <v>883</v>
      </c>
      <c r="H275" s="99">
        <v>6531</v>
      </c>
      <c r="I275" s="97">
        <v>5</v>
      </c>
      <c r="J275" s="100">
        <f>อุดรธานี!F94</f>
        <v>1087910.05</v>
      </c>
      <c r="K275" s="101">
        <f>อุดรธานี!AO94</f>
        <v>1094408.81</v>
      </c>
      <c r="L275" s="101">
        <f>อุดรธานี!AP94</f>
        <v>1474690.4100000001</v>
      </c>
      <c r="M275" s="101">
        <f>อุดรธานี!AQ94</f>
        <v>1409565.7100000002</v>
      </c>
      <c r="N275" s="98"/>
      <c r="O275" s="98"/>
      <c r="P275" s="98"/>
      <c r="Q275" s="90">
        <f t="shared" si="10"/>
        <v>65124.699999999953</v>
      </c>
      <c r="R275" s="91">
        <f t="shared" si="11"/>
        <v>225.79856224161693</v>
      </c>
    </row>
    <row r="276" spans="1:18" x14ac:dyDescent="0.7">
      <c r="A276" s="97">
        <v>12</v>
      </c>
      <c r="B276" s="98" t="s">
        <v>50</v>
      </c>
      <c r="C276" s="98" t="s">
        <v>301</v>
      </c>
      <c r="D276" s="98" t="s">
        <v>106</v>
      </c>
      <c r="E276" s="98" t="s">
        <v>32</v>
      </c>
      <c r="F276" s="98" t="s">
        <v>166</v>
      </c>
      <c r="G276" s="98" t="s">
        <v>884</v>
      </c>
      <c r="H276" s="99">
        <v>4091</v>
      </c>
      <c r="I276" s="97">
        <v>3</v>
      </c>
      <c r="J276" s="100">
        <f>อุดรธานี!F95</f>
        <v>1337864.9099999999</v>
      </c>
      <c r="K276" s="101">
        <f>อุดรธานี!AO95</f>
        <v>1495721.96</v>
      </c>
      <c r="L276" s="101">
        <f>อุดรธานี!AP95</f>
        <v>1498549.05</v>
      </c>
      <c r="M276" s="101">
        <f>อุดรธานี!AQ95</f>
        <v>1282103.46</v>
      </c>
      <c r="N276" s="98"/>
      <c r="O276" s="98"/>
      <c r="P276" s="98"/>
      <c r="Q276" s="90">
        <f t="shared" si="10"/>
        <v>216445.59000000008</v>
      </c>
      <c r="R276" s="91">
        <f t="shared" si="11"/>
        <v>366.30384991444635</v>
      </c>
    </row>
    <row r="277" spans="1:18" x14ac:dyDescent="0.7">
      <c r="A277" s="97">
        <v>13</v>
      </c>
      <c r="B277" s="98" t="s">
        <v>50</v>
      </c>
      <c r="C277" s="98" t="s">
        <v>301</v>
      </c>
      <c r="D277" s="98" t="s">
        <v>106</v>
      </c>
      <c r="E277" s="98" t="s">
        <v>32</v>
      </c>
      <c r="F277" s="98" t="s">
        <v>166</v>
      </c>
      <c r="G277" s="98" t="s">
        <v>885</v>
      </c>
      <c r="H277" s="99">
        <v>5373</v>
      </c>
      <c r="I277" s="97">
        <v>4</v>
      </c>
      <c r="J277" s="100">
        <f>อุดรธานี!F96</f>
        <v>1129243.1000000001</v>
      </c>
      <c r="K277" s="101">
        <f>อุดรธานี!AO96</f>
        <v>1213533.5000000002</v>
      </c>
      <c r="L277" s="101">
        <f>อุดรธานี!AP96</f>
        <v>1380985.25</v>
      </c>
      <c r="M277" s="101">
        <f>อุดรธานี!AQ96</f>
        <v>1153097.94</v>
      </c>
      <c r="N277" s="98"/>
      <c r="O277" s="98"/>
      <c r="P277" s="98"/>
      <c r="Q277" s="90">
        <f t="shared" si="10"/>
        <v>227887.31000000006</v>
      </c>
      <c r="R277" s="91">
        <f t="shared" si="11"/>
        <v>257.02312488367767</v>
      </c>
    </row>
    <row r="278" spans="1:18" x14ac:dyDescent="0.7">
      <c r="A278" s="97">
        <v>14</v>
      </c>
      <c r="B278" s="98" t="s">
        <v>50</v>
      </c>
      <c r="C278" s="98" t="s">
        <v>301</v>
      </c>
      <c r="D278" s="98" t="s">
        <v>106</v>
      </c>
      <c r="E278" s="98" t="s">
        <v>32</v>
      </c>
      <c r="F278" s="98" t="s">
        <v>166</v>
      </c>
      <c r="G278" s="98" t="s">
        <v>886</v>
      </c>
      <c r="H278" s="99">
        <v>4225</v>
      </c>
      <c r="I278" s="97">
        <v>3</v>
      </c>
      <c r="J278" s="100">
        <f>อุดรธานี!F97</f>
        <v>914090.47</v>
      </c>
      <c r="K278" s="101">
        <f>อุดรธานี!AO97</f>
        <v>1116384.3999999999</v>
      </c>
      <c r="L278" s="101">
        <f>อุดรธานี!AP97</f>
        <v>1505107.1099999999</v>
      </c>
      <c r="M278" s="101">
        <f>อุดรธานี!AQ97</f>
        <v>1507072.9</v>
      </c>
      <c r="N278" s="98"/>
      <c r="O278" s="98"/>
      <c r="P278" s="98"/>
      <c r="Q278" s="90">
        <f t="shared" si="10"/>
        <v>-1965.7900000000373</v>
      </c>
      <c r="R278" s="91">
        <f t="shared" si="11"/>
        <v>356.23836923076919</v>
      </c>
    </row>
    <row r="279" spans="1:18" x14ac:dyDescent="0.7">
      <c r="A279" s="97">
        <v>15</v>
      </c>
      <c r="B279" s="98" t="s">
        <v>50</v>
      </c>
      <c r="C279" s="98" t="s">
        <v>301</v>
      </c>
      <c r="D279" s="98" t="s">
        <v>106</v>
      </c>
      <c r="E279" s="98" t="s">
        <v>32</v>
      </c>
      <c r="F279" s="98" t="s">
        <v>166</v>
      </c>
      <c r="G279" s="98" t="s">
        <v>887</v>
      </c>
      <c r="H279" s="99">
        <v>3361</v>
      </c>
      <c r="I279" s="97">
        <v>3</v>
      </c>
      <c r="J279" s="100">
        <f>อุดรธานี!F98</f>
        <v>1058801.3799999999</v>
      </c>
      <c r="K279" s="101">
        <f>อุดรธานี!AO98</f>
        <v>1003451.57</v>
      </c>
      <c r="L279" s="101">
        <f>อุดรธานี!AP98</f>
        <v>1138024.4300000002</v>
      </c>
      <c r="M279" s="101">
        <f>อุดรธานี!AQ98</f>
        <v>777041.71000000008</v>
      </c>
      <c r="N279" s="98"/>
      <c r="O279" s="98"/>
      <c r="P279" s="98"/>
      <c r="Q279" s="90">
        <f t="shared" si="10"/>
        <v>360982.72000000009</v>
      </c>
      <c r="R279" s="91">
        <f t="shared" si="11"/>
        <v>338.59697411484683</v>
      </c>
    </row>
    <row r="280" spans="1:18" s="109" customFormat="1" x14ac:dyDescent="0.7">
      <c r="A280" s="103">
        <v>6</v>
      </c>
      <c r="B280" s="104" t="s">
        <v>50</v>
      </c>
      <c r="C280" s="104"/>
      <c r="D280" s="104"/>
      <c r="E280" s="104" t="s">
        <v>63</v>
      </c>
      <c r="F280" s="104"/>
      <c r="G280" s="104" t="s">
        <v>303</v>
      </c>
      <c r="H280" s="110">
        <f>SUM(H265:H279)</f>
        <v>76811</v>
      </c>
      <c r="I280" s="103"/>
      <c r="J280" s="106">
        <f>SUM(J265:J279)</f>
        <v>20988401.419999998</v>
      </c>
      <c r="K280" s="106">
        <f>SUM(K265:K279)</f>
        <v>22059857.75</v>
      </c>
      <c r="L280" s="106">
        <f>SUM(L265:L279)</f>
        <v>20550550.84</v>
      </c>
      <c r="M280" s="106">
        <f>SUM(M265:M279)</f>
        <v>18678163.34</v>
      </c>
      <c r="N280" s="104">
        <v>14</v>
      </c>
      <c r="O280" s="104">
        <v>14</v>
      </c>
      <c r="P280" s="104">
        <f>N280-O280</f>
        <v>0</v>
      </c>
      <c r="Q280" s="107">
        <f t="shared" si="10"/>
        <v>1872387.5</v>
      </c>
      <c r="R280" s="108">
        <f>L280/H280</f>
        <v>267.54697686529272</v>
      </c>
    </row>
    <row r="281" spans="1:18" x14ac:dyDescent="0.7">
      <c r="A281" s="97">
        <v>1</v>
      </c>
      <c r="B281" s="98" t="s">
        <v>50</v>
      </c>
      <c r="C281" s="98" t="s">
        <v>304</v>
      </c>
      <c r="D281" s="98" t="s">
        <v>112</v>
      </c>
      <c r="E281" s="98" t="s">
        <v>33</v>
      </c>
      <c r="F281" s="98" t="s">
        <v>196</v>
      </c>
      <c r="G281" s="98" t="s">
        <v>305</v>
      </c>
      <c r="H281" s="99"/>
      <c r="I281" s="97"/>
      <c r="J281" s="100"/>
      <c r="K281" s="101"/>
      <c r="L281" s="102"/>
      <c r="M281" s="102"/>
      <c r="N281" s="98"/>
      <c r="O281" s="98"/>
      <c r="P281" s="98"/>
    </row>
    <row r="282" spans="1:18" x14ac:dyDescent="0.7">
      <c r="A282" s="97">
        <v>2</v>
      </c>
      <c r="B282" s="98" t="s">
        <v>50</v>
      </c>
      <c r="C282" s="98" t="s">
        <v>304</v>
      </c>
      <c r="D282" s="98" t="s">
        <v>112</v>
      </c>
      <c r="E282" s="98" t="s">
        <v>33</v>
      </c>
      <c r="F282" s="98" t="s">
        <v>166</v>
      </c>
      <c r="G282" s="98" t="s">
        <v>888</v>
      </c>
      <c r="H282" s="99">
        <v>2519</v>
      </c>
      <c r="I282" s="97">
        <v>2</v>
      </c>
      <c r="J282" s="100">
        <f>อุดรธานี!F99</f>
        <v>455686.58</v>
      </c>
      <c r="K282" s="101">
        <f>อุดรธานี!AO99</f>
        <v>601993.9</v>
      </c>
      <c r="L282" s="101">
        <f>อุดรธานี!AP99</f>
        <v>969459.44</v>
      </c>
      <c r="M282" s="101">
        <f>อุดรธานี!AQ99</f>
        <v>720979.08</v>
      </c>
      <c r="N282" s="98"/>
      <c r="O282" s="98"/>
      <c r="P282" s="98"/>
      <c r="Q282" s="90">
        <f t="shared" si="10"/>
        <v>248480.36</v>
      </c>
      <c r="R282" s="91">
        <f t="shared" si="11"/>
        <v>384.85884874950375</v>
      </c>
    </row>
    <row r="283" spans="1:18" x14ac:dyDescent="0.7">
      <c r="A283" s="97">
        <v>3</v>
      </c>
      <c r="B283" s="98" t="s">
        <v>50</v>
      </c>
      <c r="C283" s="98" t="s">
        <v>304</v>
      </c>
      <c r="D283" s="98" t="s">
        <v>112</v>
      </c>
      <c r="E283" s="98" t="s">
        <v>33</v>
      </c>
      <c r="F283" s="98" t="s">
        <v>166</v>
      </c>
      <c r="G283" s="98" t="s">
        <v>889</v>
      </c>
      <c r="H283" s="99">
        <v>5267</v>
      </c>
      <c r="I283" s="97">
        <v>4</v>
      </c>
      <c r="J283" s="100">
        <f>อุดรธานี!F100</f>
        <v>620141.81000000006</v>
      </c>
      <c r="K283" s="101">
        <f>อุดรธานี!AO100</f>
        <v>775879.49000000011</v>
      </c>
      <c r="L283" s="101">
        <f>อุดรธานี!AP100</f>
        <v>1515786.5899999999</v>
      </c>
      <c r="M283" s="101">
        <f>อุดรธานี!AQ100</f>
        <v>1364773.74</v>
      </c>
      <c r="N283" s="98"/>
      <c r="O283" s="98"/>
      <c r="P283" s="98"/>
      <c r="Q283" s="90">
        <f t="shared" si="10"/>
        <v>151012.84999999986</v>
      </c>
      <c r="R283" s="91">
        <f t="shared" si="11"/>
        <v>287.78936586292002</v>
      </c>
    </row>
    <row r="284" spans="1:18" x14ac:dyDescent="0.7">
      <c r="A284" s="97">
        <v>4</v>
      </c>
      <c r="B284" s="98" t="s">
        <v>50</v>
      </c>
      <c r="C284" s="98" t="s">
        <v>304</v>
      </c>
      <c r="D284" s="98" t="s">
        <v>112</v>
      </c>
      <c r="E284" s="98" t="s">
        <v>33</v>
      </c>
      <c r="F284" s="98" t="s">
        <v>166</v>
      </c>
      <c r="G284" s="98" t="s">
        <v>890</v>
      </c>
      <c r="H284" s="99">
        <v>2857</v>
      </c>
      <c r="I284" s="97">
        <v>2</v>
      </c>
      <c r="J284" s="100">
        <f>อุดรธานี!F101</f>
        <v>430563.07</v>
      </c>
      <c r="K284" s="101">
        <f>อุดรธานี!AO101</f>
        <v>452039.94</v>
      </c>
      <c r="L284" s="101">
        <f>อุดรธานี!AP101</f>
        <v>1139904.6600000001</v>
      </c>
      <c r="M284" s="101">
        <f>อุดรธานี!AQ101</f>
        <v>891537.65999999992</v>
      </c>
      <c r="N284" s="98"/>
      <c r="O284" s="98"/>
      <c r="P284" s="98"/>
      <c r="Q284" s="90">
        <f t="shared" si="10"/>
        <v>248367.00000000023</v>
      </c>
      <c r="R284" s="91">
        <f t="shared" si="11"/>
        <v>398.98658032901648</v>
      </c>
    </row>
    <row r="285" spans="1:18" x14ac:dyDescent="0.7">
      <c r="A285" s="97">
        <v>5</v>
      </c>
      <c r="B285" s="98" t="s">
        <v>50</v>
      </c>
      <c r="C285" s="98" t="s">
        <v>304</v>
      </c>
      <c r="D285" s="98" t="s">
        <v>112</v>
      </c>
      <c r="E285" s="98" t="s">
        <v>33</v>
      </c>
      <c r="F285" s="98" t="s">
        <v>166</v>
      </c>
      <c r="G285" s="98" t="s">
        <v>891</v>
      </c>
      <c r="H285" s="99">
        <v>3224</v>
      </c>
      <c r="I285" s="97">
        <v>3</v>
      </c>
      <c r="J285" s="100">
        <f>อุดรธานี!F102</f>
        <v>286131.61</v>
      </c>
      <c r="K285" s="101">
        <f>อุดรธานี!AO102</f>
        <v>332319.43</v>
      </c>
      <c r="L285" s="101">
        <f>อุดรธานี!AP102</f>
        <v>887429.36</v>
      </c>
      <c r="M285" s="101">
        <f>อุดรธานี!AQ102</f>
        <v>942061.53</v>
      </c>
      <c r="N285" s="98"/>
      <c r="O285" s="98"/>
      <c r="P285" s="98"/>
      <c r="Q285" s="90">
        <f t="shared" si="10"/>
        <v>-54632.170000000042</v>
      </c>
      <c r="R285" s="91">
        <f t="shared" si="11"/>
        <v>275.25724565756826</v>
      </c>
    </row>
    <row r="286" spans="1:18" x14ac:dyDescent="0.7">
      <c r="A286" s="97">
        <v>6</v>
      </c>
      <c r="B286" s="98" t="s">
        <v>50</v>
      </c>
      <c r="C286" s="98" t="s">
        <v>304</v>
      </c>
      <c r="D286" s="98" t="s">
        <v>112</v>
      </c>
      <c r="E286" s="98" t="s">
        <v>33</v>
      </c>
      <c r="F286" s="98" t="s">
        <v>166</v>
      </c>
      <c r="G286" s="98" t="s">
        <v>892</v>
      </c>
      <c r="H286" s="99">
        <v>1708</v>
      </c>
      <c r="I286" s="97">
        <v>2</v>
      </c>
      <c r="J286" s="100">
        <f>อุดรธานี!F103</f>
        <v>296715.49</v>
      </c>
      <c r="K286" s="101">
        <f>อุดรธานี!AO103</f>
        <v>358797.97</v>
      </c>
      <c r="L286" s="101">
        <f>อุดรธานี!AP103</f>
        <v>781591.14</v>
      </c>
      <c r="M286" s="101">
        <f>อุดรธานี!AQ103</f>
        <v>580702.76</v>
      </c>
      <c r="N286" s="98"/>
      <c r="O286" s="98"/>
      <c r="P286" s="98"/>
      <c r="Q286" s="90">
        <f t="shared" si="10"/>
        <v>200888.38</v>
      </c>
      <c r="R286" s="91">
        <f t="shared" si="11"/>
        <v>457.60605386416864</v>
      </c>
    </row>
    <row r="287" spans="1:18" x14ac:dyDescent="0.7">
      <c r="A287" s="97">
        <v>7</v>
      </c>
      <c r="B287" s="98" t="s">
        <v>50</v>
      </c>
      <c r="C287" s="98" t="s">
        <v>304</v>
      </c>
      <c r="D287" s="98" t="s">
        <v>112</v>
      </c>
      <c r="E287" s="98" t="s">
        <v>33</v>
      </c>
      <c r="F287" s="98" t="s">
        <v>166</v>
      </c>
      <c r="G287" s="98" t="s">
        <v>893</v>
      </c>
      <c r="H287" s="99">
        <v>2127</v>
      </c>
      <c r="I287" s="97">
        <v>2</v>
      </c>
      <c r="J287" s="100">
        <f>อุดรธานี!F104</f>
        <v>221267.9</v>
      </c>
      <c r="K287" s="101">
        <f>อุดรธานี!AO104</f>
        <v>286232.02</v>
      </c>
      <c r="L287" s="101">
        <f>อุดรธานี!AP104</f>
        <v>946148.98</v>
      </c>
      <c r="M287" s="101">
        <f>อุดรธานี!AQ104</f>
        <v>699517.89</v>
      </c>
      <c r="N287" s="98"/>
      <c r="O287" s="98"/>
      <c r="P287" s="98"/>
      <c r="Q287" s="90">
        <f t="shared" si="10"/>
        <v>246631.08999999997</v>
      </c>
      <c r="R287" s="91">
        <f t="shared" si="11"/>
        <v>444.82791725434885</v>
      </c>
    </row>
    <row r="288" spans="1:18" s="109" customFormat="1" x14ac:dyDescent="0.7">
      <c r="A288" s="103">
        <v>7</v>
      </c>
      <c r="B288" s="104" t="s">
        <v>50</v>
      </c>
      <c r="C288" s="104"/>
      <c r="D288" s="104"/>
      <c r="E288" s="104" t="s">
        <v>63</v>
      </c>
      <c r="F288" s="104"/>
      <c r="G288" s="104" t="s">
        <v>306</v>
      </c>
      <c r="H288" s="110">
        <f>SUM(H281:H287)</f>
        <v>17702</v>
      </c>
      <c r="I288" s="103"/>
      <c r="J288" s="106">
        <f>SUM(J281:J287)</f>
        <v>2310506.4600000004</v>
      </c>
      <c r="K288" s="106">
        <f>SUM(K281:K287)</f>
        <v>2807262.7500000005</v>
      </c>
      <c r="L288" s="106">
        <f>SUM(L281:L287)</f>
        <v>6240320.1699999999</v>
      </c>
      <c r="M288" s="106">
        <f>SUM(M281:M287)</f>
        <v>5199572.6599999992</v>
      </c>
      <c r="N288" s="104">
        <v>6</v>
      </c>
      <c r="O288" s="104">
        <v>6</v>
      </c>
      <c r="P288" s="104">
        <f>N288-O288</f>
        <v>0</v>
      </c>
      <c r="Q288" s="107">
        <f t="shared" si="10"/>
        <v>1040747.5100000007</v>
      </c>
      <c r="R288" s="108">
        <f>L288/H288</f>
        <v>352.52062874251499</v>
      </c>
    </row>
    <row r="289" spans="1:18" x14ac:dyDescent="0.7">
      <c r="A289" s="97">
        <v>1</v>
      </c>
      <c r="B289" s="98" t="s">
        <v>50</v>
      </c>
      <c r="C289" s="98" t="s">
        <v>23</v>
      </c>
      <c r="D289" s="98" t="s">
        <v>117</v>
      </c>
      <c r="E289" s="98" t="s">
        <v>24</v>
      </c>
      <c r="F289" s="98" t="s">
        <v>196</v>
      </c>
      <c r="G289" s="98" t="s">
        <v>307</v>
      </c>
      <c r="H289" s="99"/>
      <c r="I289" s="97"/>
      <c r="J289" s="100"/>
      <c r="K289" s="101"/>
      <c r="L289" s="102"/>
      <c r="M289" s="102"/>
      <c r="N289" s="98"/>
      <c r="O289" s="98"/>
      <c r="P289" s="98"/>
    </row>
    <row r="290" spans="1:18" x14ac:dyDescent="0.7">
      <c r="A290" s="97">
        <v>2</v>
      </c>
      <c r="B290" s="98" t="s">
        <v>50</v>
      </c>
      <c r="C290" s="98" t="s">
        <v>23</v>
      </c>
      <c r="D290" s="98" t="s">
        <v>117</v>
      </c>
      <c r="E290" s="98" t="s">
        <v>24</v>
      </c>
      <c r="F290" s="98" t="s">
        <v>166</v>
      </c>
      <c r="G290" s="98" t="s">
        <v>894</v>
      </c>
      <c r="H290" s="99">
        <v>2572</v>
      </c>
      <c r="I290" s="97">
        <v>2</v>
      </c>
      <c r="J290" s="100">
        <f>อุดรธานี!F105</f>
        <v>309460.96999999997</v>
      </c>
      <c r="K290" s="101">
        <f>อุดรธานี!AO105</f>
        <v>364045.58999999997</v>
      </c>
      <c r="L290" s="101">
        <f>อุดรธานี!AP105</f>
        <v>975648.53</v>
      </c>
      <c r="M290" s="101">
        <f>อุดรธานี!AQ105</f>
        <v>734991.63</v>
      </c>
      <c r="N290" s="98"/>
      <c r="O290" s="98"/>
      <c r="P290" s="98"/>
      <c r="Q290" s="90">
        <f t="shared" si="10"/>
        <v>240656.90000000002</v>
      </c>
      <c r="R290" s="91">
        <f t="shared" si="11"/>
        <v>379.3345762052877</v>
      </c>
    </row>
    <row r="291" spans="1:18" x14ac:dyDescent="0.7">
      <c r="A291" s="97">
        <v>3</v>
      </c>
      <c r="B291" s="98" t="s">
        <v>50</v>
      </c>
      <c r="C291" s="98" t="s">
        <v>23</v>
      </c>
      <c r="D291" s="98" t="s">
        <v>117</v>
      </c>
      <c r="E291" s="98" t="s">
        <v>24</v>
      </c>
      <c r="F291" s="98" t="s">
        <v>166</v>
      </c>
      <c r="G291" s="98" t="s">
        <v>895</v>
      </c>
      <c r="H291" s="99">
        <v>7137</v>
      </c>
      <c r="I291" s="97">
        <v>5</v>
      </c>
      <c r="J291" s="100">
        <f>อุดรธานี!F106</f>
        <v>474412.55</v>
      </c>
      <c r="K291" s="101">
        <f>อุดรธานี!AO106</f>
        <v>610549.91</v>
      </c>
      <c r="L291" s="101">
        <f>อุดรธานี!AP106</f>
        <v>1868951.83</v>
      </c>
      <c r="M291" s="101">
        <f>อุดรธานี!AQ106</f>
        <v>1504234.86</v>
      </c>
      <c r="N291" s="98"/>
      <c r="O291" s="98"/>
      <c r="P291" s="98"/>
      <c r="Q291" s="90">
        <f t="shared" si="10"/>
        <v>364716.97</v>
      </c>
      <c r="R291" s="91">
        <f t="shared" si="11"/>
        <v>261.86798795011913</v>
      </c>
    </row>
    <row r="292" spans="1:18" x14ac:dyDescent="0.7">
      <c r="A292" s="97">
        <v>4</v>
      </c>
      <c r="B292" s="98" t="s">
        <v>50</v>
      </c>
      <c r="C292" s="98" t="s">
        <v>23</v>
      </c>
      <c r="D292" s="98" t="s">
        <v>117</v>
      </c>
      <c r="E292" s="98" t="s">
        <v>24</v>
      </c>
      <c r="F292" s="98" t="s">
        <v>166</v>
      </c>
      <c r="G292" s="98" t="s">
        <v>896</v>
      </c>
      <c r="H292" s="99">
        <v>6162</v>
      </c>
      <c r="I292" s="97">
        <v>5</v>
      </c>
      <c r="J292" s="100">
        <f>อุดรธานี!F107</f>
        <v>406110.85</v>
      </c>
      <c r="K292" s="101">
        <f>อุดรธานี!AO107</f>
        <v>222688.45999999996</v>
      </c>
      <c r="L292" s="101">
        <f>อุดรธานี!AP107</f>
        <v>1843498.19</v>
      </c>
      <c r="M292" s="101">
        <f>อุดรธานี!AQ107</f>
        <v>1787931.63</v>
      </c>
      <c r="N292" s="98"/>
      <c r="O292" s="98"/>
      <c r="P292" s="98"/>
      <c r="Q292" s="90">
        <f t="shared" si="10"/>
        <v>55566.560000000056</v>
      </c>
      <c r="R292" s="91">
        <f t="shared" si="11"/>
        <v>299.17205290490102</v>
      </c>
    </row>
    <row r="293" spans="1:18" x14ac:dyDescent="0.7">
      <c r="A293" s="97">
        <v>5</v>
      </c>
      <c r="B293" s="98" t="s">
        <v>50</v>
      </c>
      <c r="C293" s="98" t="s">
        <v>23</v>
      </c>
      <c r="D293" s="98" t="s">
        <v>117</v>
      </c>
      <c r="E293" s="98" t="s">
        <v>24</v>
      </c>
      <c r="F293" s="98" t="s">
        <v>166</v>
      </c>
      <c r="G293" s="98" t="s">
        <v>897</v>
      </c>
      <c r="H293" s="99">
        <v>5550</v>
      </c>
      <c r="I293" s="97">
        <v>4</v>
      </c>
      <c r="J293" s="100">
        <f>อุดรธานี!F108</f>
        <v>465375.17</v>
      </c>
      <c r="K293" s="101">
        <f>อุดรธานี!AO108</f>
        <v>518208.15999999992</v>
      </c>
      <c r="L293" s="101">
        <f>อุดรธานี!AP108</f>
        <v>2433954.3200000003</v>
      </c>
      <c r="M293" s="101">
        <f>อุดรธานี!AQ108</f>
        <v>1232077.82</v>
      </c>
      <c r="N293" s="98"/>
      <c r="O293" s="98"/>
      <c r="P293" s="98"/>
      <c r="Q293" s="90">
        <f t="shared" si="10"/>
        <v>1201876.5000000002</v>
      </c>
      <c r="R293" s="91">
        <f t="shared" si="11"/>
        <v>438.55032792792798</v>
      </c>
    </row>
    <row r="294" spans="1:18" s="109" customFormat="1" x14ac:dyDescent="0.7">
      <c r="A294" s="103">
        <v>8</v>
      </c>
      <c r="B294" s="104" t="s">
        <v>50</v>
      </c>
      <c r="C294" s="104"/>
      <c r="D294" s="104"/>
      <c r="E294" s="104" t="s">
        <v>63</v>
      </c>
      <c r="F294" s="104"/>
      <c r="G294" s="104" t="s">
        <v>308</v>
      </c>
      <c r="H294" s="110">
        <f>SUM(H289:H293)</f>
        <v>21421</v>
      </c>
      <c r="I294" s="103"/>
      <c r="J294" s="106">
        <f>SUM(J289:J293)</f>
        <v>1655359.54</v>
      </c>
      <c r="K294" s="106">
        <f>SUM(K289:K293)</f>
        <v>1715492.1199999999</v>
      </c>
      <c r="L294" s="106">
        <f>SUM(L289:L293)</f>
        <v>7122052.870000001</v>
      </c>
      <c r="M294" s="106">
        <f>SUM(M289:M293)</f>
        <v>5259235.9400000004</v>
      </c>
      <c r="N294" s="104">
        <v>4</v>
      </c>
      <c r="O294" s="104">
        <v>4</v>
      </c>
      <c r="P294" s="104">
        <f>N294-O294</f>
        <v>0</v>
      </c>
      <c r="Q294" s="107">
        <f t="shared" si="10"/>
        <v>1862816.9300000006</v>
      </c>
      <c r="R294" s="108">
        <f>L294/H294</f>
        <v>332.47994351337479</v>
      </c>
    </row>
    <row r="295" spans="1:18" x14ac:dyDescent="0.7">
      <c r="A295" s="97">
        <v>1</v>
      </c>
      <c r="B295" s="98" t="s">
        <v>50</v>
      </c>
      <c r="C295" s="98" t="s">
        <v>309</v>
      </c>
      <c r="D295" s="98" t="s">
        <v>121</v>
      </c>
      <c r="E295" s="98" t="s">
        <v>34</v>
      </c>
      <c r="F295" s="98" t="s">
        <v>196</v>
      </c>
      <c r="G295" s="98" t="s">
        <v>310</v>
      </c>
      <c r="H295" s="99"/>
      <c r="I295" s="97"/>
      <c r="J295" s="100"/>
      <c r="K295" s="101"/>
      <c r="L295" s="102"/>
      <c r="M295" s="102"/>
      <c r="N295" s="98"/>
      <c r="O295" s="98"/>
      <c r="P295" s="98"/>
    </row>
    <row r="296" spans="1:18" x14ac:dyDescent="0.7">
      <c r="A296" s="97">
        <v>2</v>
      </c>
      <c r="B296" s="98" t="s">
        <v>50</v>
      </c>
      <c r="C296" s="98" t="s">
        <v>309</v>
      </c>
      <c r="D296" s="98" t="s">
        <v>121</v>
      </c>
      <c r="E296" s="98" t="s">
        <v>34</v>
      </c>
      <c r="F296" s="98" t="s">
        <v>166</v>
      </c>
      <c r="G296" s="98" t="s">
        <v>898</v>
      </c>
      <c r="H296" s="99">
        <v>3386</v>
      </c>
      <c r="I296" s="97">
        <v>3</v>
      </c>
      <c r="J296" s="100">
        <f>อุดรธานี!F109</f>
        <v>943599.06</v>
      </c>
      <c r="K296" s="101">
        <f>อุดรธานี!AO109</f>
        <v>857365.89</v>
      </c>
      <c r="L296" s="101">
        <f>อุดรธานี!AP109</f>
        <v>1964548.71</v>
      </c>
      <c r="M296" s="101">
        <f>อุดรธานี!AQ109</f>
        <v>1652590.0499999998</v>
      </c>
      <c r="N296" s="98"/>
      <c r="O296" s="98"/>
      <c r="P296" s="98"/>
      <c r="Q296" s="90">
        <f t="shared" si="10"/>
        <v>311958.66000000015</v>
      </c>
      <c r="R296" s="91">
        <f t="shared" si="11"/>
        <v>580.19749261665686</v>
      </c>
    </row>
    <row r="297" spans="1:18" x14ac:dyDescent="0.7">
      <c r="A297" s="97">
        <v>3</v>
      </c>
      <c r="B297" s="98" t="s">
        <v>50</v>
      </c>
      <c r="C297" s="98" t="s">
        <v>309</v>
      </c>
      <c r="D297" s="98" t="s">
        <v>121</v>
      </c>
      <c r="E297" s="98" t="s">
        <v>34</v>
      </c>
      <c r="F297" s="98" t="s">
        <v>166</v>
      </c>
      <c r="G297" s="98" t="s">
        <v>899</v>
      </c>
      <c r="H297" s="99">
        <v>2993</v>
      </c>
      <c r="I297" s="97">
        <v>2</v>
      </c>
      <c r="J297" s="100">
        <f>อุดรธานี!F110</f>
        <v>475069.2</v>
      </c>
      <c r="K297" s="101">
        <f>อุดรธานี!AO110</f>
        <v>684729.92</v>
      </c>
      <c r="L297" s="101">
        <f>อุดรธานี!AP110</f>
        <v>1097268.77</v>
      </c>
      <c r="M297" s="101">
        <f>อุดรธานี!AQ110</f>
        <v>916287.76</v>
      </c>
      <c r="N297" s="98"/>
      <c r="O297" s="98"/>
      <c r="P297" s="98"/>
      <c r="Q297" s="90">
        <f t="shared" si="10"/>
        <v>180981.01</v>
      </c>
      <c r="R297" s="91">
        <f t="shared" si="11"/>
        <v>366.61168392916807</v>
      </c>
    </row>
    <row r="298" spans="1:18" x14ac:dyDescent="0.7">
      <c r="A298" s="97">
        <v>4</v>
      </c>
      <c r="B298" s="98" t="s">
        <v>50</v>
      </c>
      <c r="C298" s="98" t="s">
        <v>309</v>
      </c>
      <c r="D298" s="98" t="s">
        <v>121</v>
      </c>
      <c r="E298" s="98" t="s">
        <v>34</v>
      </c>
      <c r="F298" s="98" t="s">
        <v>166</v>
      </c>
      <c r="G298" s="98" t="s">
        <v>900</v>
      </c>
      <c r="H298" s="99">
        <v>1953</v>
      </c>
      <c r="I298" s="97">
        <v>2</v>
      </c>
      <c r="J298" s="100">
        <f>อุดรธานี!F111</f>
        <v>597739.72</v>
      </c>
      <c r="K298" s="101">
        <f>อุดรธานี!AO111</f>
        <v>855195.12999999989</v>
      </c>
      <c r="L298" s="101">
        <f>อุดรธานี!AP111</f>
        <v>1187019.1099999999</v>
      </c>
      <c r="M298" s="101">
        <f>อุดรธานี!AQ111</f>
        <v>1022920.8400000001</v>
      </c>
      <c r="N298" s="98"/>
      <c r="O298" s="98"/>
      <c r="P298" s="98"/>
      <c r="Q298" s="90">
        <f t="shared" si="10"/>
        <v>164098.26999999979</v>
      </c>
      <c r="R298" s="91">
        <f t="shared" si="11"/>
        <v>607.79268305171524</v>
      </c>
    </row>
    <row r="299" spans="1:18" x14ac:dyDescent="0.7">
      <c r="A299" s="97">
        <v>5</v>
      </c>
      <c r="B299" s="98" t="s">
        <v>50</v>
      </c>
      <c r="C299" s="98" t="s">
        <v>309</v>
      </c>
      <c r="D299" s="98" t="s">
        <v>121</v>
      </c>
      <c r="E299" s="98" t="s">
        <v>34</v>
      </c>
      <c r="F299" s="98" t="s">
        <v>166</v>
      </c>
      <c r="G299" s="98" t="s">
        <v>901</v>
      </c>
      <c r="H299" s="99">
        <v>1859</v>
      </c>
      <c r="I299" s="97">
        <v>2</v>
      </c>
      <c r="J299" s="100">
        <f>อุดรธานี!F112</f>
        <v>422489.2</v>
      </c>
      <c r="K299" s="101">
        <f>อุดรธานี!AO112</f>
        <v>766710.33000000007</v>
      </c>
      <c r="L299" s="101">
        <f>อุดรธานี!AP112</f>
        <v>982096.83</v>
      </c>
      <c r="M299" s="101">
        <f>อุดรธานี!AQ112</f>
        <v>838591.2699999999</v>
      </c>
      <c r="N299" s="98"/>
      <c r="O299" s="98"/>
      <c r="P299" s="98"/>
      <c r="Q299" s="90">
        <f t="shared" si="10"/>
        <v>143505.56000000006</v>
      </c>
      <c r="R299" s="91">
        <f t="shared" si="11"/>
        <v>528.29307692307691</v>
      </c>
    </row>
    <row r="300" spans="1:18" x14ac:dyDescent="0.7">
      <c r="A300" s="97">
        <v>6</v>
      </c>
      <c r="B300" s="98" t="s">
        <v>50</v>
      </c>
      <c r="C300" s="98" t="s">
        <v>309</v>
      </c>
      <c r="D300" s="98" t="s">
        <v>121</v>
      </c>
      <c r="E300" s="98" t="s">
        <v>34</v>
      </c>
      <c r="F300" s="98" t="s">
        <v>166</v>
      </c>
      <c r="G300" s="98" t="s">
        <v>902</v>
      </c>
      <c r="H300" s="99">
        <v>3125</v>
      </c>
      <c r="I300" s="97">
        <v>3</v>
      </c>
      <c r="J300" s="100">
        <f>อุดรธานี!F113</f>
        <v>463141.63</v>
      </c>
      <c r="K300" s="101">
        <f>อุดรธานี!AO113</f>
        <v>824996.89000000013</v>
      </c>
      <c r="L300" s="101">
        <f>อุดรธานี!AP113</f>
        <v>1147207.8299999998</v>
      </c>
      <c r="M300" s="101">
        <f>อุดรธานี!AQ113</f>
        <v>1004159.87</v>
      </c>
      <c r="N300" s="98"/>
      <c r="O300" s="98"/>
      <c r="P300" s="98"/>
      <c r="Q300" s="90">
        <f t="shared" si="10"/>
        <v>143047.95999999985</v>
      </c>
      <c r="R300" s="91">
        <f t="shared" si="11"/>
        <v>367.10650559999993</v>
      </c>
    </row>
    <row r="301" spans="1:18" x14ac:dyDescent="0.7">
      <c r="A301" s="97">
        <v>7</v>
      </c>
      <c r="B301" s="98" t="s">
        <v>50</v>
      </c>
      <c r="C301" s="98" t="s">
        <v>309</v>
      </c>
      <c r="D301" s="98" t="s">
        <v>121</v>
      </c>
      <c r="E301" s="98" t="s">
        <v>34</v>
      </c>
      <c r="F301" s="98" t="s">
        <v>166</v>
      </c>
      <c r="G301" s="98" t="s">
        <v>903</v>
      </c>
      <c r="H301" s="99">
        <v>2823</v>
      </c>
      <c r="I301" s="97">
        <v>2</v>
      </c>
      <c r="J301" s="100">
        <f>อุดรธานี!F114</f>
        <v>1140244.27</v>
      </c>
      <c r="K301" s="101">
        <f>อุดรธานี!AO114</f>
        <v>1428737.54</v>
      </c>
      <c r="L301" s="101">
        <f>อุดรธานี!AP114</f>
        <v>1081439.3599999999</v>
      </c>
      <c r="M301" s="101">
        <f>อุดรธานี!AQ114</f>
        <v>659008.12</v>
      </c>
      <c r="N301" s="98"/>
      <c r="O301" s="98"/>
      <c r="P301" s="98"/>
      <c r="Q301" s="90">
        <f t="shared" si="10"/>
        <v>422431.23999999987</v>
      </c>
      <c r="R301" s="91">
        <f t="shared" si="11"/>
        <v>383.0816011335458</v>
      </c>
    </row>
    <row r="302" spans="1:18" x14ac:dyDescent="0.7">
      <c r="A302" s="97">
        <v>8</v>
      </c>
      <c r="B302" s="98" t="s">
        <v>50</v>
      </c>
      <c r="C302" s="98" t="s">
        <v>309</v>
      </c>
      <c r="D302" s="98" t="s">
        <v>121</v>
      </c>
      <c r="E302" s="98" t="s">
        <v>34</v>
      </c>
      <c r="F302" s="98" t="s">
        <v>166</v>
      </c>
      <c r="G302" s="98" t="s">
        <v>904</v>
      </c>
      <c r="H302" s="99">
        <v>3239</v>
      </c>
      <c r="I302" s="97">
        <v>3</v>
      </c>
      <c r="J302" s="100">
        <f>อุดรธานี!F115</f>
        <v>868458.13</v>
      </c>
      <c r="K302" s="101">
        <f>อุดรธานี!AO115</f>
        <v>1384256.53</v>
      </c>
      <c r="L302" s="101">
        <f>อุดรธานี!AP115</f>
        <v>1177942.0100000002</v>
      </c>
      <c r="M302" s="101">
        <f>อุดรธานี!AQ115</f>
        <v>951402.1</v>
      </c>
      <c r="N302" s="98"/>
      <c r="O302" s="98"/>
      <c r="P302" s="98"/>
      <c r="Q302" s="90">
        <f t="shared" si="10"/>
        <v>226539.91000000027</v>
      </c>
      <c r="R302" s="91">
        <f t="shared" si="11"/>
        <v>363.67459401049712</v>
      </c>
    </row>
    <row r="303" spans="1:18" x14ac:dyDescent="0.7">
      <c r="A303" s="97">
        <v>9</v>
      </c>
      <c r="B303" s="98" t="s">
        <v>50</v>
      </c>
      <c r="C303" s="98" t="s">
        <v>309</v>
      </c>
      <c r="D303" s="98" t="s">
        <v>121</v>
      </c>
      <c r="E303" s="98" t="s">
        <v>34</v>
      </c>
      <c r="F303" s="98" t="s">
        <v>166</v>
      </c>
      <c r="G303" s="98" t="s">
        <v>905</v>
      </c>
      <c r="H303" s="99">
        <v>3478</v>
      </c>
      <c r="I303" s="97">
        <v>3</v>
      </c>
      <c r="J303" s="100">
        <f>อุดรธานี!F116</f>
        <v>1289049.52</v>
      </c>
      <c r="K303" s="101">
        <f>อุดรธานี!AO116</f>
        <v>1701476.41</v>
      </c>
      <c r="L303" s="101">
        <f>อุดรธานี!AP116</f>
        <v>1158100.1500000001</v>
      </c>
      <c r="M303" s="101">
        <f>อุดรธานี!AQ116</f>
        <v>854055.75</v>
      </c>
      <c r="N303" s="98"/>
      <c r="O303" s="98"/>
      <c r="P303" s="98"/>
      <c r="Q303" s="90">
        <f t="shared" si="10"/>
        <v>304044.40000000014</v>
      </c>
      <c r="R303" s="91">
        <f t="shared" si="11"/>
        <v>332.97876653249</v>
      </c>
    </row>
    <row r="304" spans="1:18" x14ac:dyDescent="0.7">
      <c r="A304" s="97">
        <v>10</v>
      </c>
      <c r="B304" s="98" t="s">
        <v>50</v>
      </c>
      <c r="C304" s="98" t="s">
        <v>309</v>
      </c>
      <c r="D304" s="98" t="s">
        <v>121</v>
      </c>
      <c r="E304" s="98" t="s">
        <v>34</v>
      </c>
      <c r="F304" s="98" t="s">
        <v>166</v>
      </c>
      <c r="G304" s="98" t="s">
        <v>906</v>
      </c>
      <c r="H304" s="99">
        <v>1780</v>
      </c>
      <c r="I304" s="97">
        <v>2</v>
      </c>
      <c r="J304" s="100">
        <f>อุดรธานี!F117</f>
        <v>425970.78</v>
      </c>
      <c r="K304" s="101">
        <f>อุดรธานี!AO117</f>
        <v>379176.22000000003</v>
      </c>
      <c r="L304" s="101">
        <f>อุดรธานี!AP117</f>
        <v>1115780.74</v>
      </c>
      <c r="M304" s="101">
        <f>อุดรธานี!AQ117</f>
        <v>802725.63</v>
      </c>
      <c r="N304" s="98"/>
      <c r="O304" s="98"/>
      <c r="P304" s="98"/>
      <c r="Q304" s="90">
        <f t="shared" si="10"/>
        <v>313055.11</v>
      </c>
      <c r="R304" s="91">
        <f t="shared" si="11"/>
        <v>626.84311235955056</v>
      </c>
    </row>
    <row r="305" spans="1:18" x14ac:dyDescent="0.7">
      <c r="A305" s="97">
        <v>11</v>
      </c>
      <c r="B305" s="98" t="s">
        <v>50</v>
      </c>
      <c r="C305" s="98" t="s">
        <v>309</v>
      </c>
      <c r="D305" s="98" t="s">
        <v>121</v>
      </c>
      <c r="E305" s="98" t="s">
        <v>34</v>
      </c>
      <c r="F305" s="98" t="s">
        <v>166</v>
      </c>
      <c r="G305" s="98" t="s">
        <v>907</v>
      </c>
      <c r="H305" s="99">
        <v>1995</v>
      </c>
      <c r="I305" s="97">
        <v>2</v>
      </c>
      <c r="J305" s="100">
        <f>อุดรธานี!F118</f>
        <v>444535.62</v>
      </c>
      <c r="K305" s="101">
        <f>อุดรธานี!AO118</f>
        <v>499897.4</v>
      </c>
      <c r="L305" s="101">
        <f>อุดรธานี!AP118</f>
        <v>908181.84</v>
      </c>
      <c r="M305" s="101">
        <f>อุดรธานี!AQ118</f>
        <v>781976.64</v>
      </c>
      <c r="N305" s="98"/>
      <c r="O305" s="98"/>
      <c r="P305" s="98"/>
      <c r="Q305" s="90">
        <f t="shared" si="10"/>
        <v>126205.19999999995</v>
      </c>
      <c r="R305" s="91">
        <f t="shared" si="11"/>
        <v>455.22899248120297</v>
      </c>
    </row>
    <row r="306" spans="1:18" x14ac:dyDescent="0.7">
      <c r="A306" s="97">
        <v>12</v>
      </c>
      <c r="B306" s="98" t="s">
        <v>50</v>
      </c>
      <c r="C306" s="98" t="s">
        <v>309</v>
      </c>
      <c r="D306" s="98" t="s">
        <v>121</v>
      </c>
      <c r="E306" s="98" t="s">
        <v>34</v>
      </c>
      <c r="F306" s="98" t="s">
        <v>166</v>
      </c>
      <c r="G306" s="98" t="s">
        <v>908</v>
      </c>
      <c r="H306" s="99">
        <v>2686</v>
      </c>
      <c r="I306" s="97">
        <v>2</v>
      </c>
      <c r="J306" s="100">
        <f>อุดรธานี!F119</f>
        <v>674646.08</v>
      </c>
      <c r="K306" s="101">
        <f>อุดรธานี!AO119</f>
        <v>719610.66999999993</v>
      </c>
      <c r="L306" s="101">
        <f>อุดรธานี!AP119</f>
        <v>1365370.2799999998</v>
      </c>
      <c r="M306" s="101">
        <f>อุดรธานี!AQ119</f>
        <v>1252797.1100000001</v>
      </c>
      <c r="N306" s="98"/>
      <c r="O306" s="98"/>
      <c r="P306" s="98"/>
      <c r="Q306" s="90">
        <f t="shared" si="10"/>
        <v>112573.16999999969</v>
      </c>
      <c r="R306" s="91">
        <f t="shared" si="11"/>
        <v>508.32847356664178</v>
      </c>
    </row>
    <row r="307" spans="1:18" x14ac:dyDescent="0.7">
      <c r="A307" s="97">
        <v>13</v>
      </c>
      <c r="B307" s="98" t="s">
        <v>50</v>
      </c>
      <c r="C307" s="98" t="s">
        <v>309</v>
      </c>
      <c r="D307" s="98" t="s">
        <v>121</v>
      </c>
      <c r="E307" s="98" t="s">
        <v>34</v>
      </c>
      <c r="F307" s="98" t="s">
        <v>166</v>
      </c>
      <c r="G307" s="98" t="s">
        <v>909</v>
      </c>
      <c r="H307" s="99">
        <v>2814</v>
      </c>
      <c r="I307" s="97">
        <v>2</v>
      </c>
      <c r="J307" s="100">
        <f>อุดรธานี!F120</f>
        <v>624443.91</v>
      </c>
      <c r="K307" s="101">
        <f>อุดรธานี!AO120</f>
        <v>598044.59</v>
      </c>
      <c r="L307" s="101">
        <f>อุดรธานี!AP120</f>
        <v>714406.2</v>
      </c>
      <c r="M307" s="101">
        <f>อุดรธานี!AQ120</f>
        <v>524719.14</v>
      </c>
      <c r="N307" s="98"/>
      <c r="O307" s="98"/>
      <c r="P307" s="98"/>
      <c r="Q307" s="90">
        <f t="shared" si="10"/>
        <v>189687.05999999994</v>
      </c>
      <c r="R307" s="91">
        <f t="shared" si="11"/>
        <v>253.87569296375264</v>
      </c>
    </row>
    <row r="308" spans="1:18" s="109" customFormat="1" x14ac:dyDescent="0.7">
      <c r="A308" s="103">
        <v>9</v>
      </c>
      <c r="B308" s="104" t="s">
        <v>50</v>
      </c>
      <c r="C308" s="104"/>
      <c r="D308" s="104"/>
      <c r="E308" s="104" t="s">
        <v>63</v>
      </c>
      <c r="F308" s="104"/>
      <c r="G308" s="104" t="s">
        <v>311</v>
      </c>
      <c r="H308" s="110">
        <f>SUM(H295:H307)</f>
        <v>32131</v>
      </c>
      <c r="I308" s="103"/>
      <c r="J308" s="106">
        <f>SUM(J295:J307)</f>
        <v>8369387.120000001</v>
      </c>
      <c r="K308" s="106">
        <f>SUM(K295:K307)</f>
        <v>10700197.520000001</v>
      </c>
      <c r="L308" s="106">
        <f>SUM(L295:L307)</f>
        <v>13899361.829999998</v>
      </c>
      <c r="M308" s="106">
        <f>SUM(M295:M307)</f>
        <v>11261234.279999999</v>
      </c>
      <c r="N308" s="104">
        <v>12</v>
      </c>
      <c r="O308" s="104">
        <v>12</v>
      </c>
      <c r="P308" s="104">
        <f>N308-O308</f>
        <v>0</v>
      </c>
      <c r="Q308" s="107">
        <f t="shared" si="10"/>
        <v>2638127.5499999989</v>
      </c>
      <c r="R308" s="108">
        <f>L308/H308</f>
        <v>432.58416575892437</v>
      </c>
    </row>
    <row r="309" spans="1:18" x14ac:dyDescent="0.7">
      <c r="A309" s="97">
        <v>1</v>
      </c>
      <c r="B309" s="98" t="s">
        <v>50</v>
      </c>
      <c r="C309" s="98" t="s">
        <v>25</v>
      </c>
      <c r="D309" s="98" t="s">
        <v>125</v>
      </c>
      <c r="E309" s="98" t="s">
        <v>26</v>
      </c>
      <c r="F309" s="98" t="s">
        <v>196</v>
      </c>
      <c r="G309" s="98" t="s">
        <v>312</v>
      </c>
      <c r="H309" s="99"/>
      <c r="I309" s="97"/>
      <c r="J309" s="100"/>
      <c r="K309" s="101"/>
      <c r="L309" s="102"/>
      <c r="M309" s="102"/>
      <c r="N309" s="98"/>
      <c r="O309" s="98"/>
      <c r="P309" s="98"/>
    </row>
    <row r="310" spans="1:18" x14ac:dyDescent="0.7">
      <c r="A310" s="97">
        <v>2</v>
      </c>
      <c r="B310" s="98" t="s">
        <v>50</v>
      </c>
      <c r="C310" s="98" t="s">
        <v>25</v>
      </c>
      <c r="D310" s="98" t="s">
        <v>125</v>
      </c>
      <c r="E310" s="98" t="s">
        <v>26</v>
      </c>
      <c r="F310" s="98" t="s">
        <v>166</v>
      </c>
      <c r="G310" s="98" t="s">
        <v>910</v>
      </c>
      <c r="H310" s="99">
        <v>5966</v>
      </c>
      <c r="I310" s="97">
        <v>4</v>
      </c>
      <c r="J310" s="100">
        <f>อุดรธานี!F121</f>
        <v>433457.64</v>
      </c>
      <c r="K310" s="101">
        <f>อุดรธานี!AO121</f>
        <v>598317.14000000013</v>
      </c>
      <c r="L310" s="101">
        <f>อุดรธานี!AP121</f>
        <v>1162092.8900000001</v>
      </c>
      <c r="M310" s="101">
        <f>อุดรธานี!AQ121</f>
        <v>1071967.1200000001</v>
      </c>
      <c r="N310" s="98"/>
      <c r="O310" s="98"/>
      <c r="P310" s="98"/>
      <c r="Q310" s="90">
        <f t="shared" si="10"/>
        <v>90125.770000000019</v>
      </c>
      <c r="R310" s="91">
        <f t="shared" si="11"/>
        <v>194.78593530003354</v>
      </c>
    </row>
    <row r="311" spans="1:18" x14ac:dyDescent="0.7">
      <c r="A311" s="97">
        <v>3</v>
      </c>
      <c r="B311" s="98" t="s">
        <v>50</v>
      </c>
      <c r="C311" s="98" t="s">
        <v>25</v>
      </c>
      <c r="D311" s="98" t="s">
        <v>125</v>
      </c>
      <c r="E311" s="98" t="s">
        <v>26</v>
      </c>
      <c r="F311" s="98" t="s">
        <v>166</v>
      </c>
      <c r="G311" s="98" t="s">
        <v>911</v>
      </c>
      <c r="H311" s="99">
        <v>5210</v>
      </c>
      <c r="I311" s="97">
        <v>4</v>
      </c>
      <c r="J311" s="100">
        <f>อุดรธานี!F122</f>
        <v>568651.04</v>
      </c>
      <c r="K311" s="101">
        <f>อุดรธานี!AO122</f>
        <v>667674.44000000006</v>
      </c>
      <c r="L311" s="101">
        <f>อุดรธานี!AP122</f>
        <v>1344526.56</v>
      </c>
      <c r="M311" s="101">
        <f>อุดรธานี!AQ122</f>
        <v>1130065.8899999999</v>
      </c>
      <c r="N311" s="98"/>
      <c r="O311" s="98"/>
      <c r="P311" s="98"/>
      <c r="Q311" s="90">
        <f t="shared" si="10"/>
        <v>214460.67000000016</v>
      </c>
      <c r="R311" s="91">
        <f t="shared" si="11"/>
        <v>258.06651823416507</v>
      </c>
    </row>
    <row r="312" spans="1:18" x14ac:dyDescent="0.7">
      <c r="A312" s="97">
        <v>4</v>
      </c>
      <c r="B312" s="98" t="s">
        <v>50</v>
      </c>
      <c r="C312" s="98" t="s">
        <v>25</v>
      </c>
      <c r="D312" s="98" t="s">
        <v>125</v>
      </c>
      <c r="E312" s="98" t="s">
        <v>26</v>
      </c>
      <c r="F312" s="98" t="s">
        <v>166</v>
      </c>
      <c r="G312" s="98" t="s">
        <v>912</v>
      </c>
      <c r="H312" s="99">
        <v>1442</v>
      </c>
      <c r="I312" s="97">
        <v>1</v>
      </c>
      <c r="J312" s="100">
        <f>อุดรธานี!F123</f>
        <v>256836.31</v>
      </c>
      <c r="K312" s="101">
        <f>อุดรธานี!AO123</f>
        <v>339577.23</v>
      </c>
      <c r="L312" s="101">
        <f>อุดรธานี!AP123</f>
        <v>336093.3</v>
      </c>
      <c r="M312" s="101">
        <f>อุดรธานี!AQ123</f>
        <v>257978.64</v>
      </c>
      <c r="N312" s="98"/>
      <c r="O312" s="98"/>
      <c r="P312" s="98"/>
      <c r="Q312" s="90">
        <f t="shared" si="10"/>
        <v>78114.659999999974</v>
      </c>
      <c r="R312" s="91">
        <f t="shared" si="11"/>
        <v>233.07441054091538</v>
      </c>
    </row>
    <row r="313" spans="1:18" x14ac:dyDescent="0.7">
      <c r="A313" s="97">
        <v>5</v>
      </c>
      <c r="B313" s="98" t="s">
        <v>50</v>
      </c>
      <c r="C313" s="98" t="s">
        <v>25</v>
      </c>
      <c r="D313" s="98" t="s">
        <v>125</v>
      </c>
      <c r="E313" s="98" t="s">
        <v>26</v>
      </c>
      <c r="F313" s="98" t="s">
        <v>166</v>
      </c>
      <c r="G313" s="98" t="s">
        <v>913</v>
      </c>
      <c r="H313" s="99">
        <v>2818</v>
      </c>
      <c r="I313" s="97">
        <v>2</v>
      </c>
      <c r="J313" s="100">
        <f>อุดรธานี!F124</f>
        <v>491529.91</v>
      </c>
      <c r="K313" s="101">
        <f>อุดรธานี!AO124</f>
        <v>494052.50999999995</v>
      </c>
      <c r="L313" s="101">
        <f>อุดรธานี!AP124</f>
        <v>749524.3</v>
      </c>
      <c r="M313" s="101">
        <f>อุดรธานี!AQ124</f>
        <v>672880.96</v>
      </c>
      <c r="N313" s="98"/>
      <c r="O313" s="98"/>
      <c r="P313" s="98"/>
      <c r="Q313" s="90">
        <f t="shared" si="10"/>
        <v>76643.340000000084</v>
      </c>
      <c r="R313" s="91">
        <f t="shared" si="11"/>
        <v>265.97739531582687</v>
      </c>
    </row>
    <row r="314" spans="1:18" x14ac:dyDescent="0.7">
      <c r="A314" s="97">
        <v>6</v>
      </c>
      <c r="B314" s="98" t="s">
        <v>50</v>
      </c>
      <c r="C314" s="98" t="s">
        <v>25</v>
      </c>
      <c r="D314" s="98" t="s">
        <v>125</v>
      </c>
      <c r="E314" s="98" t="s">
        <v>26</v>
      </c>
      <c r="F314" s="98" t="s">
        <v>166</v>
      </c>
      <c r="G314" s="98" t="s">
        <v>914</v>
      </c>
      <c r="H314" s="99">
        <v>4638</v>
      </c>
      <c r="I314" s="97">
        <v>4</v>
      </c>
      <c r="J314" s="100">
        <f>อุดรธานี!F125</f>
        <v>904901.4</v>
      </c>
      <c r="K314" s="101">
        <f>อุดรธานี!AO125</f>
        <v>1055559.79</v>
      </c>
      <c r="L314" s="101">
        <f>อุดรธานี!AP125</f>
        <v>1391972.33</v>
      </c>
      <c r="M314" s="101">
        <f>อุดรธานี!AQ125</f>
        <v>1095719.3599999999</v>
      </c>
      <c r="N314" s="98"/>
      <c r="O314" s="98"/>
      <c r="P314" s="98"/>
      <c r="Q314" s="90">
        <f t="shared" si="10"/>
        <v>296252.9700000002</v>
      </c>
      <c r="R314" s="91">
        <f t="shared" si="11"/>
        <v>300.12340017248818</v>
      </c>
    </row>
    <row r="315" spans="1:18" x14ac:dyDescent="0.7">
      <c r="A315" s="97">
        <v>7</v>
      </c>
      <c r="B315" s="98" t="s">
        <v>50</v>
      </c>
      <c r="C315" s="98" t="s">
        <v>25</v>
      </c>
      <c r="D315" s="98" t="s">
        <v>125</v>
      </c>
      <c r="E315" s="98" t="s">
        <v>26</v>
      </c>
      <c r="F315" s="98" t="s">
        <v>166</v>
      </c>
      <c r="G315" s="98" t="s">
        <v>915</v>
      </c>
      <c r="H315" s="99">
        <v>3664</v>
      </c>
      <c r="I315" s="97">
        <v>3</v>
      </c>
      <c r="J315" s="100">
        <f>อุดรธานี!F126</f>
        <v>1121553.56</v>
      </c>
      <c r="K315" s="101">
        <f>อุดรธานี!AO126</f>
        <v>1209752.8700000001</v>
      </c>
      <c r="L315" s="101">
        <f>อุดรธานี!AP126</f>
        <v>837390.1</v>
      </c>
      <c r="M315" s="101">
        <f>อุดรธานี!AQ126</f>
        <v>648082.89</v>
      </c>
      <c r="N315" s="98"/>
      <c r="O315" s="98"/>
      <c r="P315" s="98"/>
      <c r="Q315" s="90">
        <f t="shared" si="10"/>
        <v>189307.20999999996</v>
      </c>
      <c r="R315" s="91">
        <f t="shared" si="11"/>
        <v>228.54533296943231</v>
      </c>
    </row>
    <row r="316" spans="1:18" x14ac:dyDescent="0.7">
      <c r="A316" s="97">
        <v>8</v>
      </c>
      <c r="B316" s="98" t="s">
        <v>50</v>
      </c>
      <c r="C316" s="98" t="s">
        <v>25</v>
      </c>
      <c r="D316" s="98" t="s">
        <v>125</v>
      </c>
      <c r="E316" s="98" t="s">
        <v>26</v>
      </c>
      <c r="F316" s="98" t="s">
        <v>166</v>
      </c>
      <c r="G316" s="98" t="s">
        <v>916</v>
      </c>
      <c r="H316" s="99">
        <v>4102</v>
      </c>
      <c r="I316" s="97">
        <v>3</v>
      </c>
      <c r="J316" s="100">
        <f>อุดรธานี!F127</f>
        <v>333215.35999999999</v>
      </c>
      <c r="K316" s="101">
        <f>อุดรธานี!AO127</f>
        <v>429454.75</v>
      </c>
      <c r="L316" s="101">
        <f>อุดรธานี!AP127</f>
        <v>1087056.2</v>
      </c>
      <c r="M316" s="101">
        <f>อุดรธานี!AQ127</f>
        <v>956483.28</v>
      </c>
      <c r="N316" s="98"/>
      <c r="O316" s="98"/>
      <c r="P316" s="98"/>
      <c r="Q316" s="90">
        <f t="shared" si="10"/>
        <v>130572.91999999993</v>
      </c>
      <c r="R316" s="91">
        <f t="shared" si="11"/>
        <v>265.00638712823013</v>
      </c>
    </row>
    <row r="317" spans="1:18" x14ac:dyDescent="0.7">
      <c r="A317" s="97">
        <v>9</v>
      </c>
      <c r="B317" s="98" t="s">
        <v>50</v>
      </c>
      <c r="C317" s="98" t="s">
        <v>25</v>
      </c>
      <c r="D317" s="98" t="s">
        <v>125</v>
      </c>
      <c r="E317" s="98" t="s">
        <v>26</v>
      </c>
      <c r="F317" s="98" t="s">
        <v>166</v>
      </c>
      <c r="G317" s="98" t="s">
        <v>917</v>
      </c>
      <c r="H317" s="99">
        <v>1926</v>
      </c>
      <c r="I317" s="97">
        <v>2</v>
      </c>
      <c r="J317" s="100">
        <f>อุดรธานี!F128</f>
        <v>1155631.03</v>
      </c>
      <c r="K317" s="101">
        <f>อุดรธานี!AO128</f>
        <v>978722.40999999992</v>
      </c>
      <c r="L317" s="101">
        <f>อุดรธานี!AP128</f>
        <v>683454.55</v>
      </c>
      <c r="M317" s="101">
        <f>อุดรธานี!AQ128</f>
        <v>595091</v>
      </c>
      <c r="N317" s="98"/>
      <c r="O317" s="98"/>
      <c r="P317" s="98"/>
      <c r="Q317" s="90">
        <f t="shared" si="10"/>
        <v>88363.550000000047</v>
      </c>
      <c r="R317" s="91">
        <f t="shared" si="11"/>
        <v>354.85698338525441</v>
      </c>
    </row>
    <row r="318" spans="1:18" x14ac:dyDescent="0.7">
      <c r="A318" s="97">
        <v>10</v>
      </c>
      <c r="B318" s="98" t="s">
        <v>50</v>
      </c>
      <c r="C318" s="98" t="s">
        <v>25</v>
      </c>
      <c r="D318" s="98" t="s">
        <v>125</v>
      </c>
      <c r="E318" s="98" t="s">
        <v>26</v>
      </c>
      <c r="F318" s="98" t="s">
        <v>166</v>
      </c>
      <c r="G318" s="98" t="s">
        <v>918</v>
      </c>
      <c r="H318" s="99">
        <v>2908</v>
      </c>
      <c r="I318" s="97">
        <v>2</v>
      </c>
      <c r="J318" s="100">
        <f>อุดรธานี!F129</f>
        <v>436967.06</v>
      </c>
      <c r="K318" s="101">
        <f>อุดรธานี!AO129</f>
        <v>513777.33</v>
      </c>
      <c r="L318" s="101">
        <f>อุดรธานี!AP129</f>
        <v>778717.31</v>
      </c>
      <c r="M318" s="101">
        <f>อุดรธานี!AQ129</f>
        <v>656011.01</v>
      </c>
      <c r="N318" s="98"/>
      <c r="O318" s="98"/>
      <c r="P318" s="98"/>
      <c r="Q318" s="90">
        <f t="shared" si="10"/>
        <v>122706.30000000005</v>
      </c>
      <c r="R318" s="91">
        <f t="shared" si="11"/>
        <v>267.78449449793675</v>
      </c>
    </row>
    <row r="319" spans="1:18" x14ac:dyDescent="0.7">
      <c r="A319" s="97">
        <v>11</v>
      </c>
      <c r="B319" s="98" t="s">
        <v>50</v>
      </c>
      <c r="C319" s="98" t="s">
        <v>25</v>
      </c>
      <c r="D319" s="98" t="s">
        <v>125</v>
      </c>
      <c r="E319" s="98" t="s">
        <v>26</v>
      </c>
      <c r="F319" s="98" t="s">
        <v>166</v>
      </c>
      <c r="G319" s="98" t="s">
        <v>919</v>
      </c>
      <c r="H319" s="99">
        <v>3030</v>
      </c>
      <c r="I319" s="97">
        <v>3</v>
      </c>
      <c r="J319" s="100">
        <f>อุดรธานี!F130</f>
        <v>93405.03</v>
      </c>
      <c r="K319" s="101">
        <f>อุดรธานี!AO130</f>
        <v>42853.440000000002</v>
      </c>
      <c r="L319" s="101">
        <f>อุดรธานี!AP130</f>
        <v>617945.86</v>
      </c>
      <c r="M319" s="101">
        <f>อุดรธานี!AQ130</f>
        <v>639101.45000000007</v>
      </c>
      <c r="N319" s="98"/>
      <c r="O319" s="98"/>
      <c r="P319" s="98"/>
      <c r="Q319" s="90">
        <f t="shared" si="10"/>
        <v>-21155.590000000084</v>
      </c>
      <c r="R319" s="91">
        <f t="shared" si="11"/>
        <v>203.94252805280527</v>
      </c>
    </row>
    <row r="320" spans="1:18" s="109" customFormat="1" x14ac:dyDescent="0.7">
      <c r="A320" s="103">
        <v>10</v>
      </c>
      <c r="B320" s="104" t="s">
        <v>50</v>
      </c>
      <c r="C320" s="104"/>
      <c r="D320" s="104"/>
      <c r="E320" s="104" t="s">
        <v>63</v>
      </c>
      <c r="F320" s="104"/>
      <c r="G320" s="104" t="s">
        <v>313</v>
      </c>
      <c r="H320" s="110">
        <f>SUM(H309:H319)</f>
        <v>35704</v>
      </c>
      <c r="I320" s="103"/>
      <c r="J320" s="106">
        <f>SUM(J309:J319)</f>
        <v>5796148.3399999999</v>
      </c>
      <c r="K320" s="106">
        <f>SUM(K309:K319)</f>
        <v>6329741.9100000011</v>
      </c>
      <c r="L320" s="106">
        <f>SUM(L309:L319)</f>
        <v>8988773.3999999985</v>
      </c>
      <c r="M320" s="106">
        <f>SUM(M309:M319)</f>
        <v>7723381.5999999996</v>
      </c>
      <c r="N320" s="104">
        <v>10</v>
      </c>
      <c r="O320" s="104">
        <v>10</v>
      </c>
      <c r="P320" s="104">
        <f>N320-O320</f>
        <v>0</v>
      </c>
      <c r="Q320" s="107">
        <f t="shared" si="10"/>
        <v>1265391.7999999989</v>
      </c>
      <c r="R320" s="108">
        <f>L320/H320</f>
        <v>251.75816155052652</v>
      </c>
    </row>
    <row r="321" spans="1:18" x14ac:dyDescent="0.7">
      <c r="A321" s="97">
        <v>1</v>
      </c>
      <c r="B321" s="98" t="s">
        <v>50</v>
      </c>
      <c r="C321" s="98" t="s">
        <v>314</v>
      </c>
      <c r="D321" s="98" t="s">
        <v>144</v>
      </c>
      <c r="E321" s="98" t="s">
        <v>35</v>
      </c>
      <c r="F321" s="98" t="s">
        <v>315</v>
      </c>
      <c r="G321" s="98" t="s">
        <v>316</v>
      </c>
      <c r="H321" s="99"/>
      <c r="I321" s="97"/>
      <c r="J321" s="100"/>
      <c r="K321" s="101"/>
      <c r="L321" s="102"/>
      <c r="M321" s="102"/>
      <c r="N321" s="98"/>
      <c r="O321" s="98"/>
      <c r="P321" s="98"/>
    </row>
    <row r="322" spans="1:18" x14ac:dyDescent="0.7">
      <c r="A322" s="97">
        <v>2</v>
      </c>
      <c r="B322" s="98" t="s">
        <v>50</v>
      </c>
      <c r="C322" s="98" t="s">
        <v>314</v>
      </c>
      <c r="D322" s="98" t="s">
        <v>144</v>
      </c>
      <c r="E322" s="98" t="s">
        <v>35</v>
      </c>
      <c r="F322" s="98" t="s">
        <v>166</v>
      </c>
      <c r="G322" s="98" t="s">
        <v>920</v>
      </c>
      <c r="H322" s="99">
        <v>8840</v>
      </c>
      <c r="I322" s="97">
        <v>5</v>
      </c>
      <c r="J322" s="100">
        <f>อุดรธานี!F131</f>
        <v>567586.57999999996</v>
      </c>
      <c r="K322" s="101">
        <f>อุดรธานี!AO131</f>
        <v>1023059.53</v>
      </c>
      <c r="L322" s="101">
        <f>อุดรธานี!AP131</f>
        <v>1848313.4499999997</v>
      </c>
      <c r="M322" s="101">
        <f>อุดรธานี!AQ131</f>
        <v>1122520.2599999998</v>
      </c>
      <c r="N322" s="98"/>
      <c r="O322" s="98"/>
      <c r="P322" s="98"/>
      <c r="Q322" s="90">
        <f t="shared" si="10"/>
        <v>725793.19</v>
      </c>
      <c r="R322" s="91">
        <f t="shared" si="11"/>
        <v>209.08523190045247</v>
      </c>
    </row>
    <row r="323" spans="1:18" x14ac:dyDescent="0.7">
      <c r="A323" s="97">
        <v>3</v>
      </c>
      <c r="B323" s="98" t="s">
        <v>50</v>
      </c>
      <c r="C323" s="98" t="s">
        <v>314</v>
      </c>
      <c r="D323" s="98" t="s">
        <v>144</v>
      </c>
      <c r="E323" s="98" t="s">
        <v>35</v>
      </c>
      <c r="F323" s="98" t="s">
        <v>166</v>
      </c>
      <c r="G323" s="98" t="s">
        <v>921</v>
      </c>
      <c r="H323" s="99">
        <v>4792</v>
      </c>
      <c r="I323" s="97">
        <v>4</v>
      </c>
      <c r="J323" s="100">
        <f>อุดรธานี!F132</f>
        <v>537004.26</v>
      </c>
      <c r="K323" s="101">
        <f>อุดรธานี!AO132</f>
        <v>1097141.49</v>
      </c>
      <c r="L323" s="101">
        <f>อุดรธานี!AP132</f>
        <v>1341130.29</v>
      </c>
      <c r="M323" s="101">
        <f>อุดรธานี!AQ132</f>
        <v>964013.09000000008</v>
      </c>
      <c r="N323" s="98"/>
      <c r="O323" s="98"/>
      <c r="P323" s="98"/>
      <c r="Q323" s="90">
        <f t="shared" si="10"/>
        <v>377117.19999999995</v>
      </c>
      <c r="R323" s="91">
        <f t="shared" si="11"/>
        <v>279.86859140233724</v>
      </c>
    </row>
    <row r="324" spans="1:18" x14ac:dyDescent="0.7">
      <c r="A324" s="97">
        <v>4</v>
      </c>
      <c r="B324" s="98" t="s">
        <v>50</v>
      </c>
      <c r="C324" s="98" t="s">
        <v>314</v>
      </c>
      <c r="D324" s="98" t="s">
        <v>144</v>
      </c>
      <c r="E324" s="98" t="s">
        <v>35</v>
      </c>
      <c r="F324" s="98" t="s">
        <v>166</v>
      </c>
      <c r="G324" s="98" t="s">
        <v>922</v>
      </c>
      <c r="H324" s="99">
        <v>8494</v>
      </c>
      <c r="I324" s="97">
        <v>5</v>
      </c>
      <c r="J324" s="100">
        <f>อุดรธานี!F133</f>
        <v>862209.49</v>
      </c>
      <c r="K324" s="101">
        <f>อุดรธานี!AO133</f>
        <v>1232104.47</v>
      </c>
      <c r="L324" s="101">
        <f>อุดรธานี!AP133</f>
        <v>2496319.64</v>
      </c>
      <c r="M324" s="101">
        <f>อุดรธานี!AQ133</f>
        <v>1852354.6600000001</v>
      </c>
      <c r="N324" s="98"/>
      <c r="O324" s="98"/>
      <c r="P324" s="98"/>
      <c r="Q324" s="90">
        <f t="shared" si="10"/>
        <v>643964.98</v>
      </c>
      <c r="R324" s="91">
        <f t="shared" si="11"/>
        <v>293.89211678832118</v>
      </c>
    </row>
    <row r="325" spans="1:18" x14ac:dyDescent="0.7">
      <c r="A325" s="97">
        <v>5</v>
      </c>
      <c r="B325" s="98" t="s">
        <v>50</v>
      </c>
      <c r="C325" s="98" t="s">
        <v>314</v>
      </c>
      <c r="D325" s="98" t="s">
        <v>144</v>
      </c>
      <c r="E325" s="98" t="s">
        <v>35</v>
      </c>
      <c r="F325" s="98" t="s">
        <v>166</v>
      </c>
      <c r="G325" s="98" t="s">
        <v>923</v>
      </c>
      <c r="H325" s="99">
        <v>6351</v>
      </c>
      <c r="I325" s="97">
        <v>5</v>
      </c>
      <c r="J325" s="100">
        <f>อุดรธานี!F134</f>
        <v>666186.43999999994</v>
      </c>
      <c r="K325" s="101">
        <f>อุดรธานี!AO134</f>
        <v>1012839.76</v>
      </c>
      <c r="L325" s="101">
        <f>อุดรธานี!AP134</f>
        <v>1608035.94</v>
      </c>
      <c r="M325" s="101">
        <f>อุดรธานี!AQ134</f>
        <v>1204282.23</v>
      </c>
      <c r="N325" s="98"/>
      <c r="O325" s="98"/>
      <c r="P325" s="98"/>
      <c r="Q325" s="90">
        <f t="shared" ref="Q325:Q388" si="12">L325-M325</f>
        <v>403753.70999999996</v>
      </c>
      <c r="R325" s="91">
        <f t="shared" ref="R325:R388" si="13">L325/H325</f>
        <v>253.19413320736891</v>
      </c>
    </row>
    <row r="326" spans="1:18" x14ac:dyDescent="0.7">
      <c r="A326" s="97">
        <v>6</v>
      </c>
      <c r="B326" s="98" t="s">
        <v>50</v>
      </c>
      <c r="C326" s="98" t="s">
        <v>314</v>
      </c>
      <c r="D326" s="98" t="s">
        <v>144</v>
      </c>
      <c r="E326" s="98" t="s">
        <v>35</v>
      </c>
      <c r="F326" s="98" t="s">
        <v>166</v>
      </c>
      <c r="G326" s="98" t="s">
        <v>924</v>
      </c>
      <c r="H326" s="99">
        <v>3830</v>
      </c>
      <c r="I326" s="97">
        <v>3</v>
      </c>
      <c r="J326" s="100">
        <f>อุดรธานี!F135</f>
        <v>852285.2</v>
      </c>
      <c r="K326" s="101">
        <f>อุดรธานี!AO135</f>
        <v>1003627.8999999999</v>
      </c>
      <c r="L326" s="101">
        <f>อุดรธานี!AP135</f>
        <v>1458638.44</v>
      </c>
      <c r="M326" s="101">
        <f>อุดรธานี!AQ135</f>
        <v>1070460.31</v>
      </c>
      <c r="N326" s="98"/>
      <c r="O326" s="98"/>
      <c r="P326" s="98"/>
      <c r="Q326" s="90">
        <f t="shared" si="12"/>
        <v>388178.12999999989</v>
      </c>
      <c r="R326" s="91">
        <f t="shared" si="13"/>
        <v>380.84554569190601</v>
      </c>
    </row>
    <row r="327" spans="1:18" x14ac:dyDescent="0.7">
      <c r="A327" s="97">
        <v>7</v>
      </c>
      <c r="B327" s="98" t="s">
        <v>50</v>
      </c>
      <c r="C327" s="98" t="s">
        <v>314</v>
      </c>
      <c r="D327" s="98" t="s">
        <v>144</v>
      </c>
      <c r="E327" s="98" t="s">
        <v>35</v>
      </c>
      <c r="F327" s="98" t="s">
        <v>166</v>
      </c>
      <c r="G327" s="98" t="s">
        <v>925</v>
      </c>
      <c r="H327" s="99">
        <v>7121</v>
      </c>
      <c r="I327" s="97">
        <v>5</v>
      </c>
      <c r="J327" s="100">
        <f>อุดรธานี!F136</f>
        <v>921249.44</v>
      </c>
      <c r="K327" s="101">
        <f>อุดรธานี!AO136</f>
        <v>1804175.08</v>
      </c>
      <c r="L327" s="101">
        <f>อุดรธานี!AP136</f>
        <v>1999799.19</v>
      </c>
      <c r="M327" s="101">
        <f>อุดรธานี!AQ136</f>
        <v>1632035.49</v>
      </c>
      <c r="N327" s="98"/>
      <c r="O327" s="98"/>
      <c r="P327" s="98"/>
      <c r="Q327" s="90">
        <f t="shared" si="12"/>
        <v>367763.69999999995</v>
      </c>
      <c r="R327" s="91">
        <f t="shared" si="13"/>
        <v>280.83123016430278</v>
      </c>
    </row>
    <row r="328" spans="1:18" x14ac:dyDescent="0.7">
      <c r="A328" s="97">
        <v>8</v>
      </c>
      <c r="B328" s="98" t="s">
        <v>50</v>
      </c>
      <c r="C328" s="98" t="s">
        <v>314</v>
      </c>
      <c r="D328" s="98" t="s">
        <v>144</v>
      </c>
      <c r="E328" s="98" t="s">
        <v>35</v>
      </c>
      <c r="F328" s="98" t="s">
        <v>166</v>
      </c>
      <c r="G328" s="98" t="s">
        <v>926</v>
      </c>
      <c r="H328" s="99">
        <v>3156</v>
      </c>
      <c r="I328" s="97">
        <v>3</v>
      </c>
      <c r="J328" s="100">
        <f>อุดรธานี!F137</f>
        <v>564669.35</v>
      </c>
      <c r="K328" s="101">
        <f>อุดรธานี!AO137</f>
        <v>745671.87</v>
      </c>
      <c r="L328" s="101">
        <f>อุดรธานี!AP137</f>
        <v>1477734.73</v>
      </c>
      <c r="M328" s="101">
        <f>อุดรธานี!AQ137</f>
        <v>1161703.9000000001</v>
      </c>
      <c r="N328" s="98"/>
      <c r="O328" s="98"/>
      <c r="P328" s="98"/>
      <c r="Q328" s="90">
        <f t="shared" si="12"/>
        <v>316030.82999999984</v>
      </c>
      <c r="R328" s="91">
        <f t="shared" si="13"/>
        <v>468.2302693282636</v>
      </c>
    </row>
    <row r="329" spans="1:18" x14ac:dyDescent="0.7">
      <c r="A329" s="97">
        <v>9</v>
      </c>
      <c r="B329" s="98" t="s">
        <v>50</v>
      </c>
      <c r="C329" s="98" t="s">
        <v>314</v>
      </c>
      <c r="D329" s="98" t="s">
        <v>144</v>
      </c>
      <c r="E329" s="98" t="s">
        <v>35</v>
      </c>
      <c r="F329" s="98" t="s">
        <v>166</v>
      </c>
      <c r="G329" s="98" t="s">
        <v>927</v>
      </c>
      <c r="H329" s="99">
        <v>3445</v>
      </c>
      <c r="I329" s="97">
        <v>3</v>
      </c>
      <c r="J329" s="100">
        <f>อุดรธานี!F138</f>
        <v>411991.6</v>
      </c>
      <c r="K329" s="101">
        <f>อุดรธานี!AO138</f>
        <v>638125</v>
      </c>
      <c r="L329" s="101">
        <f>อุดรธานี!AP138</f>
        <v>1191061.45</v>
      </c>
      <c r="M329" s="101">
        <f>อุดรธานี!AQ138</f>
        <v>1013682.3200000001</v>
      </c>
      <c r="N329" s="98"/>
      <c r="O329" s="98"/>
      <c r="P329" s="98"/>
      <c r="Q329" s="90">
        <f t="shared" si="12"/>
        <v>177379.12999999989</v>
      </c>
      <c r="R329" s="91">
        <f t="shared" si="13"/>
        <v>345.73626995645861</v>
      </c>
    </row>
    <row r="330" spans="1:18" x14ac:dyDescent="0.7">
      <c r="A330" s="97">
        <v>10</v>
      </c>
      <c r="B330" s="98" t="s">
        <v>50</v>
      </c>
      <c r="C330" s="98" t="s">
        <v>314</v>
      </c>
      <c r="D330" s="98" t="s">
        <v>144</v>
      </c>
      <c r="E330" s="98" t="s">
        <v>35</v>
      </c>
      <c r="F330" s="98" t="s">
        <v>166</v>
      </c>
      <c r="G330" s="98" t="s">
        <v>928</v>
      </c>
      <c r="H330" s="99">
        <v>7922</v>
      </c>
      <c r="I330" s="97">
        <v>5</v>
      </c>
      <c r="J330" s="100">
        <f>อุดรธานี!F139</f>
        <v>356763.27</v>
      </c>
      <c r="K330" s="101">
        <f>อุดรธานี!AO139</f>
        <v>807256.84000000008</v>
      </c>
      <c r="L330" s="101">
        <f>อุดรธานี!AP139</f>
        <v>2154335.39</v>
      </c>
      <c r="M330" s="101">
        <f>อุดรธานี!AQ139</f>
        <v>1601193.98</v>
      </c>
      <c r="N330" s="98"/>
      <c r="O330" s="98"/>
      <c r="P330" s="98"/>
      <c r="Q330" s="90">
        <f t="shared" si="12"/>
        <v>553141.41000000015</v>
      </c>
      <c r="R330" s="91">
        <f t="shared" si="13"/>
        <v>271.94337162332744</v>
      </c>
    </row>
    <row r="331" spans="1:18" x14ac:dyDescent="0.7">
      <c r="A331" s="97">
        <v>11</v>
      </c>
      <c r="B331" s="98" t="s">
        <v>50</v>
      </c>
      <c r="C331" s="98" t="s">
        <v>314</v>
      </c>
      <c r="D331" s="98" t="s">
        <v>144</v>
      </c>
      <c r="E331" s="98" t="s">
        <v>35</v>
      </c>
      <c r="F331" s="98" t="s">
        <v>166</v>
      </c>
      <c r="G331" s="98" t="s">
        <v>929</v>
      </c>
      <c r="H331" s="99">
        <v>4222</v>
      </c>
      <c r="I331" s="97">
        <v>3</v>
      </c>
      <c r="J331" s="100">
        <f>อุดรธานี!F140</f>
        <v>749379.31</v>
      </c>
      <c r="K331" s="101">
        <f>อุดรธานี!AO140</f>
        <v>1096525.99</v>
      </c>
      <c r="L331" s="101">
        <f>อุดรธานี!AP140</f>
        <v>2461379.63</v>
      </c>
      <c r="M331" s="101">
        <f>อุดรธานี!AQ140</f>
        <v>2025048.9100000001</v>
      </c>
      <c r="N331" s="98"/>
      <c r="O331" s="98"/>
      <c r="P331" s="98"/>
      <c r="Q331" s="90">
        <f t="shared" si="12"/>
        <v>436330.71999999974</v>
      </c>
      <c r="R331" s="91">
        <f t="shared" si="13"/>
        <v>582.9890170535291</v>
      </c>
    </row>
    <row r="332" spans="1:18" x14ac:dyDescent="0.7">
      <c r="A332" s="97">
        <v>12</v>
      </c>
      <c r="B332" s="98" t="s">
        <v>50</v>
      </c>
      <c r="C332" s="98" t="s">
        <v>314</v>
      </c>
      <c r="D332" s="98" t="s">
        <v>144</v>
      </c>
      <c r="E332" s="98" t="s">
        <v>35</v>
      </c>
      <c r="F332" s="98" t="s">
        <v>166</v>
      </c>
      <c r="G332" s="98" t="s">
        <v>930</v>
      </c>
      <c r="H332" s="99">
        <v>4359</v>
      </c>
      <c r="I332" s="97">
        <v>3</v>
      </c>
      <c r="J332" s="100">
        <f>อุดรธานี!F141</f>
        <v>250328.57</v>
      </c>
      <c r="K332" s="101">
        <f>อุดรธานี!AO141</f>
        <v>341348.41000000003</v>
      </c>
      <c r="L332" s="101">
        <f>อุดรธานี!AP141</f>
        <v>1533438.1</v>
      </c>
      <c r="M332" s="101">
        <f>อุดรธานี!AQ141</f>
        <v>1290167.1299999999</v>
      </c>
      <c r="N332" s="98"/>
      <c r="O332" s="98"/>
      <c r="P332" s="98"/>
      <c r="Q332" s="90">
        <f t="shared" si="12"/>
        <v>243270.9700000002</v>
      </c>
      <c r="R332" s="91">
        <f t="shared" si="13"/>
        <v>351.78667125487499</v>
      </c>
    </row>
    <row r="333" spans="1:18" x14ac:dyDescent="0.7">
      <c r="A333" s="97">
        <v>13</v>
      </c>
      <c r="B333" s="98" t="s">
        <v>50</v>
      </c>
      <c r="C333" s="98" t="s">
        <v>314</v>
      </c>
      <c r="D333" s="98" t="s">
        <v>144</v>
      </c>
      <c r="E333" s="98" t="s">
        <v>35</v>
      </c>
      <c r="F333" s="98" t="s">
        <v>166</v>
      </c>
      <c r="G333" s="98" t="s">
        <v>931</v>
      </c>
      <c r="H333" s="99">
        <v>4175</v>
      </c>
      <c r="I333" s="97">
        <v>3</v>
      </c>
      <c r="J333" s="100">
        <f>อุดรธานี!F142</f>
        <v>469064.98</v>
      </c>
      <c r="K333" s="101">
        <f>อุดรธานี!AO142</f>
        <v>694307.34</v>
      </c>
      <c r="L333" s="101">
        <f>อุดรธานี!AP142</f>
        <v>1395618.1999999997</v>
      </c>
      <c r="M333" s="101">
        <f>อุดรธานี!AQ142</f>
        <v>1046537.41</v>
      </c>
      <c r="N333" s="98"/>
      <c r="O333" s="98"/>
      <c r="P333" s="98"/>
      <c r="Q333" s="90">
        <f t="shared" si="12"/>
        <v>349080.78999999969</v>
      </c>
      <c r="R333" s="91">
        <f t="shared" si="13"/>
        <v>334.27980838323344</v>
      </c>
    </row>
    <row r="334" spans="1:18" x14ac:dyDescent="0.7">
      <c r="A334" s="97">
        <v>14</v>
      </c>
      <c r="B334" s="98" t="s">
        <v>50</v>
      </c>
      <c r="C334" s="98" t="s">
        <v>314</v>
      </c>
      <c r="D334" s="98" t="s">
        <v>144</v>
      </c>
      <c r="E334" s="98" t="s">
        <v>35</v>
      </c>
      <c r="F334" s="98" t="s">
        <v>166</v>
      </c>
      <c r="G334" s="98" t="s">
        <v>932</v>
      </c>
      <c r="H334" s="99">
        <v>2620</v>
      </c>
      <c r="I334" s="97">
        <v>2</v>
      </c>
      <c r="J334" s="100">
        <f>อุดรธานี!F143</f>
        <v>178333.73</v>
      </c>
      <c r="K334" s="101">
        <f>อุดรธานี!AO143</f>
        <v>375474.66000000003</v>
      </c>
      <c r="L334" s="101">
        <f>อุดรธานี!AP143</f>
        <v>905778.98</v>
      </c>
      <c r="M334" s="101">
        <f>อุดรธานี!AQ143</f>
        <v>751210.05999999994</v>
      </c>
      <c r="N334" s="98"/>
      <c r="O334" s="98"/>
      <c r="P334" s="98"/>
      <c r="Q334" s="90">
        <f t="shared" si="12"/>
        <v>154568.92000000004</v>
      </c>
      <c r="R334" s="91">
        <f t="shared" si="13"/>
        <v>345.71716793893131</v>
      </c>
    </row>
    <row r="335" spans="1:18" x14ac:dyDescent="0.7">
      <c r="A335" s="97">
        <v>15</v>
      </c>
      <c r="B335" s="98" t="s">
        <v>50</v>
      </c>
      <c r="C335" s="98" t="s">
        <v>314</v>
      </c>
      <c r="D335" s="98" t="s">
        <v>144</v>
      </c>
      <c r="E335" s="98" t="s">
        <v>35</v>
      </c>
      <c r="F335" s="98" t="s">
        <v>166</v>
      </c>
      <c r="G335" s="98" t="s">
        <v>933</v>
      </c>
      <c r="H335" s="99">
        <v>5100</v>
      </c>
      <c r="I335" s="97">
        <v>4</v>
      </c>
      <c r="J335" s="100">
        <f>อุดรธานี!F144</f>
        <v>191082.75</v>
      </c>
      <c r="K335" s="101">
        <f>อุดรธานี!AO144</f>
        <v>863630.54</v>
      </c>
      <c r="L335" s="101">
        <f>อุดรธานี!AP144</f>
        <v>1726815.43</v>
      </c>
      <c r="M335" s="101">
        <f>อุดรธานี!AQ144</f>
        <v>1337204.28</v>
      </c>
      <c r="N335" s="98"/>
      <c r="O335" s="98"/>
      <c r="P335" s="98"/>
      <c r="Q335" s="90">
        <f t="shared" si="12"/>
        <v>389611.14999999991</v>
      </c>
      <c r="R335" s="91">
        <f t="shared" si="13"/>
        <v>338.5912607843137</v>
      </c>
    </row>
    <row r="336" spans="1:18" x14ac:dyDescent="0.7">
      <c r="A336" s="97">
        <v>16</v>
      </c>
      <c r="B336" s="98" t="s">
        <v>50</v>
      </c>
      <c r="C336" s="98" t="s">
        <v>314</v>
      </c>
      <c r="D336" s="98" t="s">
        <v>144</v>
      </c>
      <c r="E336" s="98" t="s">
        <v>35</v>
      </c>
      <c r="F336" s="98" t="s">
        <v>166</v>
      </c>
      <c r="G336" s="98" t="s">
        <v>934</v>
      </c>
      <c r="H336" s="99">
        <v>7114</v>
      </c>
      <c r="I336" s="97">
        <v>5</v>
      </c>
      <c r="J336" s="100">
        <f>อุดรธานี!F145</f>
        <v>959696.37</v>
      </c>
      <c r="K336" s="101">
        <f>อุดรธานี!AO145</f>
        <v>1230744.9700000002</v>
      </c>
      <c r="L336" s="101">
        <f>อุดรธานี!AP145</f>
        <v>1833924.46</v>
      </c>
      <c r="M336" s="101">
        <f>อุดรธานี!AQ145</f>
        <v>1245786.1900000002</v>
      </c>
      <c r="N336" s="98"/>
      <c r="O336" s="98"/>
      <c r="P336" s="98"/>
      <c r="Q336" s="90">
        <f t="shared" si="12"/>
        <v>588138.26999999979</v>
      </c>
      <c r="R336" s="91">
        <f t="shared" si="13"/>
        <v>257.79089963452344</v>
      </c>
    </row>
    <row r="337" spans="1:18" s="109" customFormat="1" x14ac:dyDescent="0.7">
      <c r="A337" s="103">
        <v>11</v>
      </c>
      <c r="B337" s="104" t="s">
        <v>50</v>
      </c>
      <c r="C337" s="104"/>
      <c r="D337" s="104"/>
      <c r="E337" s="104" t="s">
        <v>63</v>
      </c>
      <c r="F337" s="104"/>
      <c r="G337" s="104" t="s">
        <v>317</v>
      </c>
      <c r="H337" s="110">
        <f>SUM(H321:H336)</f>
        <v>81541</v>
      </c>
      <c r="I337" s="103"/>
      <c r="J337" s="106">
        <f>SUM(J321:J336)</f>
        <v>8537831.3399999999</v>
      </c>
      <c r="K337" s="106">
        <f>SUM(K321:K336)</f>
        <v>13966033.850000003</v>
      </c>
      <c r="L337" s="106">
        <f>SUM(L321:L336)</f>
        <v>25432323.32</v>
      </c>
      <c r="M337" s="106">
        <f>SUM(M321:M336)</f>
        <v>19318200.220000003</v>
      </c>
      <c r="N337" s="104">
        <v>15</v>
      </c>
      <c r="O337" s="104">
        <v>15</v>
      </c>
      <c r="P337" s="104">
        <f>N337-O337</f>
        <v>0</v>
      </c>
      <c r="Q337" s="107">
        <f t="shared" si="12"/>
        <v>6114123.0999999978</v>
      </c>
      <c r="R337" s="108">
        <f>L337/H337</f>
        <v>311.89614206350183</v>
      </c>
    </row>
    <row r="338" spans="1:18" x14ac:dyDescent="0.7">
      <c r="A338" s="97">
        <v>1</v>
      </c>
      <c r="B338" s="98" t="s">
        <v>50</v>
      </c>
      <c r="C338" s="98" t="s">
        <v>318</v>
      </c>
      <c r="D338" s="98" t="s">
        <v>129</v>
      </c>
      <c r="E338" s="98" t="s">
        <v>36</v>
      </c>
      <c r="F338" s="98" t="s">
        <v>196</v>
      </c>
      <c r="G338" s="98" t="s">
        <v>319</v>
      </c>
      <c r="H338" s="99"/>
      <c r="I338" s="97"/>
      <c r="J338" s="100"/>
      <c r="K338" s="101"/>
      <c r="L338" s="102"/>
      <c r="M338" s="102"/>
      <c r="N338" s="98"/>
      <c r="O338" s="98"/>
      <c r="P338" s="98"/>
    </row>
    <row r="339" spans="1:18" x14ac:dyDescent="0.7">
      <c r="A339" s="97">
        <v>2</v>
      </c>
      <c r="B339" s="98" t="s">
        <v>50</v>
      </c>
      <c r="C339" s="98" t="s">
        <v>318</v>
      </c>
      <c r="D339" s="98" t="s">
        <v>129</v>
      </c>
      <c r="E339" s="98" t="s">
        <v>36</v>
      </c>
      <c r="F339" s="98" t="s">
        <v>166</v>
      </c>
      <c r="G339" s="98" t="s">
        <v>935</v>
      </c>
      <c r="H339" s="99">
        <v>3260</v>
      </c>
      <c r="I339" s="97">
        <v>3</v>
      </c>
      <c r="J339" s="100">
        <f>อุดรธานี!F146</f>
        <v>532752.63</v>
      </c>
      <c r="K339" s="101">
        <f>อุดรธานี!AO146</f>
        <v>1207170.3599999999</v>
      </c>
      <c r="L339" s="101">
        <f>อุดรธานี!AP146</f>
        <v>1170826.3600000001</v>
      </c>
      <c r="M339" s="101">
        <f>อุดรธานี!AQ146</f>
        <v>1035945.7200000001</v>
      </c>
      <c r="N339" s="98"/>
      <c r="O339" s="98"/>
      <c r="P339" s="98"/>
      <c r="Q339" s="90">
        <f t="shared" si="12"/>
        <v>134880.64000000001</v>
      </c>
      <c r="R339" s="91">
        <f t="shared" si="13"/>
        <v>359.14919018404913</v>
      </c>
    </row>
    <row r="340" spans="1:18" x14ac:dyDescent="0.7">
      <c r="A340" s="97">
        <v>3</v>
      </c>
      <c r="B340" s="98" t="s">
        <v>50</v>
      </c>
      <c r="C340" s="98" t="s">
        <v>318</v>
      </c>
      <c r="D340" s="98" t="s">
        <v>129</v>
      </c>
      <c r="E340" s="98" t="s">
        <v>36</v>
      </c>
      <c r="F340" s="98" t="s">
        <v>166</v>
      </c>
      <c r="G340" s="98" t="s">
        <v>936</v>
      </c>
      <c r="H340" s="99">
        <v>5443</v>
      </c>
      <c r="I340" s="97">
        <v>4</v>
      </c>
      <c r="J340" s="100">
        <f>อุดรธานี!F147</f>
        <v>1895560.39</v>
      </c>
      <c r="K340" s="101">
        <f>อุดรธานี!AO147</f>
        <v>1990966.3499999999</v>
      </c>
      <c r="L340" s="101">
        <f>อุดรธานี!AP147</f>
        <v>1484990.32</v>
      </c>
      <c r="M340" s="101">
        <f>อุดรธานี!AQ147</f>
        <v>1245848.04</v>
      </c>
      <c r="N340" s="98"/>
      <c r="O340" s="98"/>
      <c r="P340" s="98"/>
      <c r="Q340" s="90">
        <f t="shared" si="12"/>
        <v>239142.28000000003</v>
      </c>
      <c r="R340" s="91">
        <f t="shared" si="13"/>
        <v>272.82570641190523</v>
      </c>
    </row>
    <row r="341" spans="1:18" x14ac:dyDescent="0.7">
      <c r="A341" s="97">
        <v>4</v>
      </c>
      <c r="B341" s="98" t="s">
        <v>50</v>
      </c>
      <c r="C341" s="98" t="s">
        <v>318</v>
      </c>
      <c r="D341" s="98" t="s">
        <v>129</v>
      </c>
      <c r="E341" s="98" t="s">
        <v>36</v>
      </c>
      <c r="F341" s="98" t="s">
        <v>166</v>
      </c>
      <c r="G341" s="98" t="s">
        <v>937</v>
      </c>
      <c r="H341" s="99">
        <v>2005</v>
      </c>
      <c r="I341" s="97">
        <v>2</v>
      </c>
      <c r="J341" s="100">
        <f>อุดรธานี!F148</f>
        <v>740187.38</v>
      </c>
      <c r="K341" s="101">
        <f>อุดรธานี!AO148</f>
        <v>835588.23</v>
      </c>
      <c r="L341" s="101">
        <f>อุดรธานี!AP148</f>
        <v>1406181.41</v>
      </c>
      <c r="M341" s="101">
        <f>อุดรธานี!AQ148</f>
        <v>1114140.9099999999</v>
      </c>
      <c r="N341" s="98"/>
      <c r="O341" s="98"/>
      <c r="P341" s="98"/>
      <c r="Q341" s="90">
        <f t="shared" si="12"/>
        <v>292040.5</v>
      </c>
      <c r="R341" s="91">
        <f t="shared" si="13"/>
        <v>701.33736159600994</v>
      </c>
    </row>
    <row r="342" spans="1:18" x14ac:dyDescent="0.7">
      <c r="A342" s="97">
        <v>5</v>
      </c>
      <c r="B342" s="98" t="s">
        <v>50</v>
      </c>
      <c r="C342" s="98" t="s">
        <v>318</v>
      </c>
      <c r="D342" s="98" t="s">
        <v>129</v>
      </c>
      <c r="E342" s="98" t="s">
        <v>36</v>
      </c>
      <c r="F342" s="98" t="s">
        <v>166</v>
      </c>
      <c r="G342" s="98" t="s">
        <v>938</v>
      </c>
      <c r="H342" s="99">
        <v>5609</v>
      </c>
      <c r="I342" s="97">
        <v>4</v>
      </c>
      <c r="J342" s="100">
        <f>อุดรธานี!F149</f>
        <v>1853123.73</v>
      </c>
      <c r="K342" s="101">
        <f>อุดรธานี!AO149</f>
        <v>2003833.47</v>
      </c>
      <c r="L342" s="101">
        <f>อุดรธานี!AP149</f>
        <v>1214063.5</v>
      </c>
      <c r="M342" s="101">
        <f>อุดรธานี!AQ149</f>
        <v>1079363.73</v>
      </c>
      <c r="N342" s="98"/>
      <c r="O342" s="98"/>
      <c r="P342" s="98"/>
      <c r="Q342" s="90">
        <f t="shared" si="12"/>
        <v>134699.77000000002</v>
      </c>
      <c r="R342" s="91">
        <f t="shared" si="13"/>
        <v>216.44918880370832</v>
      </c>
    </row>
    <row r="343" spans="1:18" x14ac:dyDescent="0.7">
      <c r="A343" s="97">
        <v>6</v>
      </c>
      <c r="B343" s="98" t="s">
        <v>50</v>
      </c>
      <c r="C343" s="98" t="s">
        <v>318</v>
      </c>
      <c r="D343" s="98" t="s">
        <v>129</v>
      </c>
      <c r="E343" s="98" t="s">
        <v>36</v>
      </c>
      <c r="F343" s="98" t="s">
        <v>166</v>
      </c>
      <c r="G343" s="98" t="s">
        <v>939</v>
      </c>
      <c r="H343" s="99">
        <v>3391</v>
      </c>
      <c r="I343" s="97">
        <v>3</v>
      </c>
      <c r="J343" s="100">
        <f>อุดรธานี!F150</f>
        <v>1407785.67</v>
      </c>
      <c r="K343" s="101">
        <f>อุดรธานี!AO150</f>
        <v>2192573.33</v>
      </c>
      <c r="L343" s="101">
        <f>อุดรธานี!AP150</f>
        <v>1566585.34</v>
      </c>
      <c r="M343" s="101">
        <f>อุดรธานี!AQ150</f>
        <v>1270718.82</v>
      </c>
      <c r="N343" s="98"/>
      <c r="O343" s="98"/>
      <c r="P343" s="98"/>
      <c r="Q343" s="90">
        <f t="shared" si="12"/>
        <v>295866.52</v>
      </c>
      <c r="R343" s="91">
        <f t="shared" si="13"/>
        <v>461.98329106458272</v>
      </c>
    </row>
    <row r="344" spans="1:18" x14ac:dyDescent="0.7">
      <c r="A344" s="97">
        <v>7</v>
      </c>
      <c r="B344" s="98" t="s">
        <v>50</v>
      </c>
      <c r="C344" s="98" t="s">
        <v>318</v>
      </c>
      <c r="D344" s="98" t="s">
        <v>129</v>
      </c>
      <c r="E344" s="98" t="s">
        <v>36</v>
      </c>
      <c r="F344" s="98" t="s">
        <v>166</v>
      </c>
      <c r="G344" s="98" t="s">
        <v>940</v>
      </c>
      <c r="H344" s="99">
        <v>4086</v>
      </c>
      <c r="I344" s="97">
        <v>3</v>
      </c>
      <c r="J344" s="100">
        <f>อุดรธานี!F151</f>
        <v>1175825.1100000001</v>
      </c>
      <c r="K344" s="101">
        <f>อุดรธานี!AO151</f>
        <v>1283899.2</v>
      </c>
      <c r="L344" s="101">
        <f>อุดรธานี!AP151</f>
        <v>1476420.01</v>
      </c>
      <c r="M344" s="101">
        <f>อุดรธานี!AQ151</f>
        <v>1011343.6299999999</v>
      </c>
      <c r="N344" s="98"/>
      <c r="O344" s="98"/>
      <c r="P344" s="98"/>
      <c r="Q344" s="90">
        <f t="shared" si="12"/>
        <v>465076.38000000012</v>
      </c>
      <c r="R344" s="91">
        <f t="shared" si="13"/>
        <v>361.33627263827702</v>
      </c>
    </row>
    <row r="345" spans="1:18" x14ac:dyDescent="0.7">
      <c r="A345" s="97">
        <v>8</v>
      </c>
      <c r="B345" s="98" t="s">
        <v>50</v>
      </c>
      <c r="C345" s="98" t="s">
        <v>318</v>
      </c>
      <c r="D345" s="98" t="s">
        <v>129</v>
      </c>
      <c r="E345" s="98" t="s">
        <v>36</v>
      </c>
      <c r="F345" s="98" t="s">
        <v>166</v>
      </c>
      <c r="G345" s="98" t="s">
        <v>941</v>
      </c>
      <c r="H345" s="99">
        <v>4501</v>
      </c>
      <c r="I345" s="97">
        <v>4</v>
      </c>
      <c r="J345" s="100">
        <f>อุดรธานี!F152</f>
        <v>335527.3</v>
      </c>
      <c r="K345" s="101">
        <f>อุดรธานี!AO152</f>
        <v>903441.56</v>
      </c>
      <c r="L345" s="101">
        <f>อุดรธานี!AP152</f>
        <v>1287516.8899999999</v>
      </c>
      <c r="M345" s="101">
        <f>อุดรธานี!AQ152</f>
        <v>1474676.2800000003</v>
      </c>
      <c r="N345" s="98"/>
      <c r="O345" s="98"/>
      <c r="P345" s="98"/>
      <c r="Q345" s="90">
        <f t="shared" si="12"/>
        <v>-187159.39000000036</v>
      </c>
      <c r="R345" s="91">
        <f t="shared" si="13"/>
        <v>286.05129748944677</v>
      </c>
    </row>
    <row r="346" spans="1:18" x14ac:dyDescent="0.7">
      <c r="A346" s="97">
        <v>9</v>
      </c>
      <c r="B346" s="98" t="s">
        <v>50</v>
      </c>
      <c r="C346" s="98" t="s">
        <v>318</v>
      </c>
      <c r="D346" s="98" t="s">
        <v>129</v>
      </c>
      <c r="E346" s="98" t="s">
        <v>36</v>
      </c>
      <c r="F346" s="98" t="s">
        <v>166</v>
      </c>
      <c r="G346" s="98" t="s">
        <v>942</v>
      </c>
      <c r="H346" s="99">
        <v>4158</v>
      </c>
      <c r="I346" s="97">
        <v>3</v>
      </c>
      <c r="J346" s="100">
        <f>อุดรธานี!F153</f>
        <v>469573.63</v>
      </c>
      <c r="K346" s="101">
        <f>อุดรธานี!AO153</f>
        <v>642973.93999999994</v>
      </c>
      <c r="L346" s="101">
        <f>อุดรธานี!AP153</f>
        <v>874668.55</v>
      </c>
      <c r="M346" s="101">
        <f>อุดรธานี!AQ153</f>
        <v>690262.82000000007</v>
      </c>
      <c r="N346" s="98"/>
      <c r="O346" s="98"/>
      <c r="P346" s="98"/>
      <c r="Q346" s="90">
        <f t="shared" si="12"/>
        <v>184405.72999999998</v>
      </c>
      <c r="R346" s="91">
        <f t="shared" si="13"/>
        <v>210.35799663299665</v>
      </c>
    </row>
    <row r="347" spans="1:18" x14ac:dyDescent="0.7">
      <c r="A347" s="97">
        <v>10</v>
      </c>
      <c r="B347" s="98" t="s">
        <v>50</v>
      </c>
      <c r="C347" s="98" t="s">
        <v>318</v>
      </c>
      <c r="D347" s="98" t="s">
        <v>129</v>
      </c>
      <c r="E347" s="98" t="s">
        <v>36</v>
      </c>
      <c r="F347" s="98" t="s">
        <v>166</v>
      </c>
      <c r="G347" s="98" t="s">
        <v>943</v>
      </c>
      <c r="H347" s="99">
        <v>3908</v>
      </c>
      <c r="I347" s="97">
        <v>3</v>
      </c>
      <c r="J347" s="100">
        <f>อุดรธานี!F154</f>
        <v>427148.67</v>
      </c>
      <c r="K347" s="101">
        <f>อุดรธานี!AO154</f>
        <v>850370.74</v>
      </c>
      <c r="L347" s="101">
        <f>อุดรธานี!AP154</f>
        <v>1363287.42</v>
      </c>
      <c r="M347" s="101">
        <f>อุดรธานี!AQ154</f>
        <v>1289854.22</v>
      </c>
      <c r="N347" s="98"/>
      <c r="O347" s="98"/>
      <c r="P347" s="98"/>
      <c r="Q347" s="90">
        <f t="shared" si="12"/>
        <v>73433.199999999953</v>
      </c>
      <c r="R347" s="91">
        <f t="shared" si="13"/>
        <v>348.84529682702146</v>
      </c>
    </row>
    <row r="348" spans="1:18" x14ac:dyDescent="0.7">
      <c r="A348" s="97">
        <v>11</v>
      </c>
      <c r="B348" s="98" t="s">
        <v>50</v>
      </c>
      <c r="C348" s="98" t="s">
        <v>318</v>
      </c>
      <c r="D348" s="98" t="s">
        <v>129</v>
      </c>
      <c r="E348" s="98" t="s">
        <v>36</v>
      </c>
      <c r="F348" s="98" t="s">
        <v>166</v>
      </c>
      <c r="G348" s="98" t="s">
        <v>944</v>
      </c>
      <c r="H348" s="99">
        <v>3711</v>
      </c>
      <c r="I348" s="97">
        <v>3</v>
      </c>
      <c r="J348" s="100">
        <f>อุดรธานี!F155</f>
        <v>935852.11</v>
      </c>
      <c r="K348" s="101">
        <f>อุดรธานี!AO155</f>
        <v>1448293.73</v>
      </c>
      <c r="L348" s="101">
        <f>อุดรธานี!AP155</f>
        <v>1099113.4700000002</v>
      </c>
      <c r="M348" s="101">
        <f>อุดรธานี!AQ155</f>
        <v>883169.88</v>
      </c>
      <c r="N348" s="98"/>
      <c r="O348" s="98"/>
      <c r="P348" s="98"/>
      <c r="Q348" s="90">
        <f t="shared" si="12"/>
        <v>215943.5900000002</v>
      </c>
      <c r="R348" s="91">
        <f t="shared" si="13"/>
        <v>296.17716787927787</v>
      </c>
    </row>
    <row r="349" spans="1:18" x14ac:dyDescent="0.7">
      <c r="A349" s="97">
        <v>12</v>
      </c>
      <c r="B349" s="98" t="s">
        <v>50</v>
      </c>
      <c r="C349" s="98" t="s">
        <v>318</v>
      </c>
      <c r="D349" s="98" t="s">
        <v>129</v>
      </c>
      <c r="E349" s="98" t="s">
        <v>36</v>
      </c>
      <c r="F349" s="98" t="s">
        <v>166</v>
      </c>
      <c r="G349" s="98" t="s">
        <v>945</v>
      </c>
      <c r="H349" s="99">
        <v>6818</v>
      </c>
      <c r="I349" s="97">
        <v>5</v>
      </c>
      <c r="J349" s="100">
        <f>อุดรธานี!F156</f>
        <v>2590290.12</v>
      </c>
      <c r="K349" s="101">
        <f>อุดรธานี!AO156</f>
        <v>3672492.14</v>
      </c>
      <c r="L349" s="101">
        <f>อุดรธานี!AP156</f>
        <v>2317060.11</v>
      </c>
      <c r="M349" s="101">
        <f>อุดรธานี!AQ156</f>
        <v>1671144.15</v>
      </c>
      <c r="N349" s="98"/>
      <c r="O349" s="98"/>
      <c r="P349" s="98"/>
      <c r="Q349" s="90">
        <f t="shared" si="12"/>
        <v>645915.96</v>
      </c>
      <c r="R349" s="91">
        <f t="shared" si="13"/>
        <v>339.84454532120856</v>
      </c>
    </row>
    <row r="350" spans="1:18" x14ac:dyDescent="0.7">
      <c r="A350" s="97">
        <v>13</v>
      </c>
      <c r="B350" s="98" t="s">
        <v>50</v>
      </c>
      <c r="C350" s="98" t="s">
        <v>318</v>
      </c>
      <c r="D350" s="98" t="s">
        <v>129</v>
      </c>
      <c r="E350" s="98" t="s">
        <v>36</v>
      </c>
      <c r="F350" s="98" t="s">
        <v>166</v>
      </c>
      <c r="G350" s="98" t="s">
        <v>946</v>
      </c>
      <c r="H350" s="99">
        <v>4682</v>
      </c>
      <c r="I350" s="97">
        <v>4</v>
      </c>
      <c r="J350" s="100">
        <f>อุดรธานี!F157</f>
        <v>425894.33</v>
      </c>
      <c r="K350" s="101">
        <f>อุดรธานี!AO157</f>
        <v>509896.37</v>
      </c>
      <c r="L350" s="101">
        <f>อุดรธานี!AP157</f>
        <v>1131960.26</v>
      </c>
      <c r="M350" s="101">
        <f>อุดรธานี!AQ157</f>
        <v>1122489.3199999998</v>
      </c>
      <c r="N350" s="98"/>
      <c r="O350" s="98"/>
      <c r="P350" s="98"/>
      <c r="Q350" s="90">
        <f t="shared" si="12"/>
        <v>9470.940000000177</v>
      </c>
      <c r="R350" s="91">
        <f t="shared" si="13"/>
        <v>241.76853054250321</v>
      </c>
    </row>
    <row r="351" spans="1:18" x14ac:dyDescent="0.7">
      <c r="A351" s="97">
        <v>14</v>
      </c>
      <c r="B351" s="98" t="s">
        <v>50</v>
      </c>
      <c r="C351" s="98" t="s">
        <v>318</v>
      </c>
      <c r="D351" s="98" t="s">
        <v>129</v>
      </c>
      <c r="E351" s="98" t="s">
        <v>36</v>
      </c>
      <c r="F351" s="98" t="s">
        <v>166</v>
      </c>
      <c r="G351" s="98" t="s">
        <v>947</v>
      </c>
      <c r="H351" s="99">
        <v>2270</v>
      </c>
      <c r="I351" s="97">
        <v>2</v>
      </c>
      <c r="J351" s="100">
        <f>อุดรธานี!F158</f>
        <v>695286.97</v>
      </c>
      <c r="K351" s="101">
        <f>อุดรธานี!AO158</f>
        <v>1154832.92</v>
      </c>
      <c r="L351" s="101">
        <f>อุดรธานี!AP158</f>
        <v>1017984.7</v>
      </c>
      <c r="M351" s="101">
        <f>อุดรธานี!AQ158</f>
        <v>881453.17999999993</v>
      </c>
      <c r="N351" s="98"/>
      <c r="O351" s="98"/>
      <c r="P351" s="98"/>
      <c r="Q351" s="90">
        <f t="shared" si="12"/>
        <v>136531.52000000002</v>
      </c>
      <c r="R351" s="91">
        <f t="shared" si="13"/>
        <v>448.45140969162992</v>
      </c>
    </row>
    <row r="352" spans="1:18" x14ac:dyDescent="0.7">
      <c r="A352" s="97">
        <v>15</v>
      </c>
      <c r="B352" s="98" t="s">
        <v>50</v>
      </c>
      <c r="C352" s="98" t="s">
        <v>318</v>
      </c>
      <c r="D352" s="98" t="s">
        <v>129</v>
      </c>
      <c r="E352" s="98" t="s">
        <v>36</v>
      </c>
      <c r="F352" s="98" t="s">
        <v>166</v>
      </c>
      <c r="G352" s="98" t="s">
        <v>948</v>
      </c>
      <c r="H352" s="99">
        <v>3246</v>
      </c>
      <c r="I352" s="97">
        <v>3</v>
      </c>
      <c r="J352" s="100">
        <f>อุดรธานี!F159</f>
        <v>818471.9</v>
      </c>
      <c r="K352" s="101">
        <f>อุดรธานี!AO159</f>
        <v>1407875.57</v>
      </c>
      <c r="L352" s="101">
        <f>อุดรธานี!AP159</f>
        <v>1099783.3700000001</v>
      </c>
      <c r="M352" s="101">
        <f>อุดรธานี!AQ159</f>
        <v>911470.75999999989</v>
      </c>
      <c r="N352" s="98"/>
      <c r="O352" s="98"/>
      <c r="P352" s="98"/>
      <c r="Q352" s="90">
        <f t="shared" si="12"/>
        <v>188312.61000000022</v>
      </c>
      <c r="R352" s="91">
        <f t="shared" si="13"/>
        <v>338.81188231669751</v>
      </c>
    </row>
    <row r="353" spans="1:18" x14ac:dyDescent="0.7">
      <c r="A353" s="97">
        <v>16</v>
      </c>
      <c r="B353" s="98" t="s">
        <v>50</v>
      </c>
      <c r="C353" s="98" t="s">
        <v>318</v>
      </c>
      <c r="D353" s="98" t="s">
        <v>129</v>
      </c>
      <c r="E353" s="98" t="s">
        <v>36</v>
      </c>
      <c r="F353" s="98" t="s">
        <v>166</v>
      </c>
      <c r="G353" s="98" t="s">
        <v>949</v>
      </c>
      <c r="H353" s="99">
        <v>2523</v>
      </c>
      <c r="I353" s="97">
        <v>2</v>
      </c>
      <c r="J353" s="100">
        <f>อุดรธานี!F160</f>
        <v>475619.39</v>
      </c>
      <c r="K353" s="101">
        <f>อุดรธานี!AO160</f>
        <v>644950.16</v>
      </c>
      <c r="L353" s="101">
        <f>อุดรธานี!AP160</f>
        <v>1275642.4899999998</v>
      </c>
      <c r="M353" s="101">
        <f>อุดรธานี!AQ160</f>
        <v>1085054.56</v>
      </c>
      <c r="N353" s="98"/>
      <c r="O353" s="98"/>
      <c r="P353" s="98"/>
      <c r="Q353" s="90">
        <f t="shared" si="12"/>
        <v>190587.9299999997</v>
      </c>
      <c r="R353" s="91">
        <f t="shared" si="13"/>
        <v>505.6054260800633</v>
      </c>
    </row>
    <row r="354" spans="1:18" x14ac:dyDescent="0.7">
      <c r="A354" s="97">
        <v>17</v>
      </c>
      <c r="B354" s="98" t="s">
        <v>50</v>
      </c>
      <c r="C354" s="98" t="s">
        <v>318</v>
      </c>
      <c r="D354" s="98" t="s">
        <v>129</v>
      </c>
      <c r="E354" s="98" t="s">
        <v>36</v>
      </c>
      <c r="F354" s="98" t="s">
        <v>166</v>
      </c>
      <c r="G354" s="98" t="s">
        <v>950</v>
      </c>
      <c r="H354" s="99">
        <v>3997</v>
      </c>
      <c r="I354" s="97">
        <v>3</v>
      </c>
      <c r="J354" s="100">
        <f>อุดรธานี!F161</f>
        <v>1120842.22</v>
      </c>
      <c r="K354" s="101">
        <f>อุดรธานี!AO161</f>
        <v>1024694.76</v>
      </c>
      <c r="L354" s="101">
        <f>อุดรธานี!AP161</f>
        <v>1247748.73</v>
      </c>
      <c r="M354" s="101">
        <f>อุดรธานี!AQ161</f>
        <v>1024800.8200000001</v>
      </c>
      <c r="N354" s="98"/>
      <c r="O354" s="98"/>
      <c r="P354" s="98"/>
      <c r="Q354" s="90">
        <f t="shared" si="12"/>
        <v>222947.90999999992</v>
      </c>
      <c r="R354" s="91">
        <f t="shared" si="13"/>
        <v>312.17131098323745</v>
      </c>
    </row>
    <row r="355" spans="1:18" x14ac:dyDescent="0.7">
      <c r="A355" s="97">
        <v>18</v>
      </c>
      <c r="B355" s="98" t="s">
        <v>50</v>
      </c>
      <c r="C355" s="98" t="s">
        <v>318</v>
      </c>
      <c r="D355" s="98" t="s">
        <v>129</v>
      </c>
      <c r="E355" s="98" t="s">
        <v>36</v>
      </c>
      <c r="F355" s="98" t="s">
        <v>166</v>
      </c>
      <c r="G355" s="98" t="s">
        <v>951</v>
      </c>
      <c r="H355" s="99">
        <v>2435</v>
      </c>
      <c r="I355" s="97">
        <v>2</v>
      </c>
      <c r="J355" s="100">
        <f>อุดรธานี!F162</f>
        <v>625882.22</v>
      </c>
      <c r="K355" s="101">
        <f>อุดรธานี!AO162</f>
        <v>773467.3</v>
      </c>
      <c r="L355" s="101">
        <f>อุดรธานี!AP162</f>
        <v>1159778.2300000002</v>
      </c>
      <c r="M355" s="101">
        <f>อุดรธานี!AQ162</f>
        <v>512176.46</v>
      </c>
      <c r="N355" s="98"/>
      <c r="O355" s="98"/>
      <c r="P355" s="98"/>
      <c r="Q355" s="90">
        <f t="shared" si="12"/>
        <v>647601.77000000025</v>
      </c>
      <c r="R355" s="91">
        <f t="shared" si="13"/>
        <v>476.29496098562635</v>
      </c>
    </row>
    <row r="356" spans="1:18" x14ac:dyDescent="0.7">
      <c r="A356" s="97">
        <v>19</v>
      </c>
      <c r="B356" s="98" t="s">
        <v>50</v>
      </c>
      <c r="C356" s="98" t="s">
        <v>320</v>
      </c>
      <c r="D356" s="98" t="s">
        <v>129</v>
      </c>
      <c r="E356" s="98" t="s">
        <v>36</v>
      </c>
      <c r="F356" s="98" t="s">
        <v>166</v>
      </c>
      <c r="G356" s="98" t="s">
        <v>952</v>
      </c>
      <c r="H356" s="99">
        <v>2402</v>
      </c>
      <c r="I356" s="97">
        <v>2</v>
      </c>
      <c r="J356" s="100">
        <f>อุดรธานี!F163</f>
        <v>735350.91</v>
      </c>
      <c r="K356" s="101">
        <f>อุดรธานี!AO163</f>
        <v>939980.99</v>
      </c>
      <c r="L356" s="101">
        <f>อุดรธานี!AP163</f>
        <v>1116244.6200000001</v>
      </c>
      <c r="M356" s="101">
        <f>อุดรธานี!AQ163</f>
        <v>910632.60000000009</v>
      </c>
      <c r="N356" s="98"/>
      <c r="O356" s="98"/>
      <c r="P356" s="98"/>
      <c r="Q356" s="90">
        <f t="shared" si="12"/>
        <v>205612.02000000002</v>
      </c>
      <c r="R356" s="91">
        <f t="shared" si="13"/>
        <v>464.71466278101587</v>
      </c>
    </row>
    <row r="357" spans="1:18" x14ac:dyDescent="0.7">
      <c r="A357" s="97">
        <v>20</v>
      </c>
      <c r="B357" s="98" t="s">
        <v>50</v>
      </c>
      <c r="C357" s="98" t="s">
        <v>321</v>
      </c>
      <c r="D357" s="98" t="s">
        <v>129</v>
      </c>
      <c r="E357" s="98" t="s">
        <v>36</v>
      </c>
      <c r="F357" s="98" t="s">
        <v>166</v>
      </c>
      <c r="G357" s="98" t="s">
        <v>953</v>
      </c>
      <c r="H357" s="99">
        <v>5248</v>
      </c>
      <c r="I357" s="97">
        <v>4</v>
      </c>
      <c r="J357" s="100">
        <f>อุดรธานี!F164</f>
        <v>864244.99</v>
      </c>
      <c r="K357" s="101">
        <f>อุดรธานี!AO164</f>
        <v>985192.9</v>
      </c>
      <c r="L357" s="101">
        <f>อุดรธานี!AP164</f>
        <v>1409804.8</v>
      </c>
      <c r="M357" s="101">
        <f>อุดรธานี!AQ164</f>
        <v>756725.97</v>
      </c>
      <c r="N357" s="98"/>
      <c r="O357" s="98"/>
      <c r="P357" s="98"/>
      <c r="Q357" s="90">
        <f t="shared" si="12"/>
        <v>653078.83000000007</v>
      </c>
      <c r="R357" s="91">
        <f t="shared" si="13"/>
        <v>268.63658536585365</v>
      </c>
    </row>
    <row r="358" spans="1:18" x14ac:dyDescent="0.7">
      <c r="A358" s="97">
        <v>21</v>
      </c>
      <c r="B358" s="98" t="s">
        <v>50</v>
      </c>
      <c r="C358" s="98" t="s">
        <v>322</v>
      </c>
      <c r="D358" s="98" t="s">
        <v>129</v>
      </c>
      <c r="E358" s="98" t="s">
        <v>36</v>
      </c>
      <c r="F358" s="98" t="s">
        <v>166</v>
      </c>
      <c r="G358" s="98" t="s">
        <v>954</v>
      </c>
      <c r="H358" s="99">
        <v>2119</v>
      </c>
      <c r="I358" s="97">
        <v>2</v>
      </c>
      <c r="J358" s="100">
        <f>อุดรธานี!F165</f>
        <v>405722.76</v>
      </c>
      <c r="K358" s="101">
        <f>อุดรธานี!AO165</f>
        <v>1002382.81</v>
      </c>
      <c r="L358" s="101">
        <f>อุดรธานี!AP165</f>
        <v>992194.25999999989</v>
      </c>
      <c r="M358" s="101">
        <f>อุดรธานี!AQ165</f>
        <v>778969.61</v>
      </c>
      <c r="N358" s="98"/>
      <c r="O358" s="98"/>
      <c r="P358" s="98"/>
      <c r="Q358" s="90">
        <f t="shared" si="12"/>
        <v>213224.64999999991</v>
      </c>
      <c r="R358" s="91">
        <f t="shared" si="13"/>
        <v>468.23702689948084</v>
      </c>
    </row>
    <row r="359" spans="1:18" s="109" customFormat="1" x14ac:dyDescent="0.7">
      <c r="A359" s="103">
        <v>12</v>
      </c>
      <c r="B359" s="104" t="s">
        <v>50</v>
      </c>
      <c r="C359" s="104"/>
      <c r="D359" s="104"/>
      <c r="E359" s="104" t="s">
        <v>63</v>
      </c>
      <c r="F359" s="104"/>
      <c r="G359" s="104" t="s">
        <v>323</v>
      </c>
      <c r="H359" s="110">
        <f>SUM(H338:H358)</f>
        <v>75812</v>
      </c>
      <c r="I359" s="103"/>
      <c r="J359" s="106">
        <f>SUM(J338:J358)</f>
        <v>18530942.43</v>
      </c>
      <c r="K359" s="106">
        <f>SUM(K338:K358)</f>
        <v>25474876.830000002</v>
      </c>
      <c r="L359" s="106">
        <f>SUM(L338:L358)</f>
        <v>25711854.840000004</v>
      </c>
      <c r="M359" s="106">
        <f>SUM(M338:M358)</f>
        <v>20750241.480000004</v>
      </c>
      <c r="N359" s="104">
        <v>20</v>
      </c>
      <c r="O359" s="104">
        <v>20</v>
      </c>
      <c r="P359" s="104">
        <f>N359-O359</f>
        <v>0</v>
      </c>
      <c r="Q359" s="107">
        <f t="shared" si="12"/>
        <v>4961613.3599999994</v>
      </c>
      <c r="R359" s="108">
        <f>L359/H359</f>
        <v>339.15283649026543</v>
      </c>
    </row>
    <row r="360" spans="1:18" x14ac:dyDescent="0.7">
      <c r="A360" s="97">
        <v>1</v>
      </c>
      <c r="B360" s="98" t="s">
        <v>50</v>
      </c>
      <c r="C360" s="98" t="s">
        <v>320</v>
      </c>
      <c r="D360" s="98" t="s">
        <v>132</v>
      </c>
      <c r="E360" s="98" t="s">
        <v>37</v>
      </c>
      <c r="F360" s="98" t="s">
        <v>196</v>
      </c>
      <c r="G360" s="98" t="s">
        <v>324</v>
      </c>
      <c r="H360" s="99"/>
      <c r="I360" s="97"/>
      <c r="J360" s="100"/>
      <c r="K360" s="101"/>
      <c r="L360" s="102"/>
      <c r="M360" s="102"/>
      <c r="N360" s="98"/>
      <c r="O360" s="98"/>
      <c r="P360" s="98"/>
    </row>
    <row r="361" spans="1:18" x14ac:dyDescent="0.7">
      <c r="A361" s="97">
        <v>2</v>
      </c>
      <c r="B361" s="98" t="s">
        <v>50</v>
      </c>
      <c r="C361" s="98" t="s">
        <v>320</v>
      </c>
      <c r="D361" s="98" t="s">
        <v>132</v>
      </c>
      <c r="E361" s="98" t="s">
        <v>37</v>
      </c>
      <c r="F361" s="98" t="s">
        <v>166</v>
      </c>
      <c r="G361" s="98" t="s">
        <v>955</v>
      </c>
      <c r="H361" s="99">
        <v>4950</v>
      </c>
      <c r="I361" s="97">
        <v>4</v>
      </c>
      <c r="J361" s="100">
        <f>อุดรธานี!F166</f>
        <v>748613</v>
      </c>
      <c r="K361" s="101">
        <f>อุดรธานี!AO166</f>
        <v>2105798.31</v>
      </c>
      <c r="L361" s="101">
        <f>อุดรธานี!AP166</f>
        <v>1487980.19</v>
      </c>
      <c r="M361" s="101">
        <f>อุดรธานี!AQ166</f>
        <v>1061402.79</v>
      </c>
      <c r="N361" s="98"/>
      <c r="O361" s="98"/>
      <c r="P361" s="98"/>
      <c r="Q361" s="90">
        <f t="shared" si="12"/>
        <v>426577.39999999991</v>
      </c>
      <c r="R361" s="91">
        <f t="shared" si="13"/>
        <v>300.60205858585857</v>
      </c>
    </row>
    <row r="362" spans="1:18" x14ac:dyDescent="0.7">
      <c r="A362" s="97">
        <v>3</v>
      </c>
      <c r="B362" s="98" t="s">
        <v>50</v>
      </c>
      <c r="C362" s="98" t="s">
        <v>320</v>
      </c>
      <c r="D362" s="98" t="s">
        <v>132</v>
      </c>
      <c r="E362" s="98" t="s">
        <v>37</v>
      </c>
      <c r="F362" s="98" t="s">
        <v>166</v>
      </c>
      <c r="G362" s="98" t="s">
        <v>956</v>
      </c>
      <c r="H362" s="99">
        <v>2307</v>
      </c>
      <c r="I362" s="97">
        <v>2</v>
      </c>
      <c r="J362" s="100">
        <f>อุดรธานี!F167</f>
        <v>232206.83</v>
      </c>
      <c r="K362" s="101">
        <f>อุดรธานี!AO167</f>
        <v>288668.42000000004</v>
      </c>
      <c r="L362" s="101">
        <f>อุดรธานี!AP167</f>
        <v>1516459.16</v>
      </c>
      <c r="M362" s="101">
        <f>อุดรธานี!AQ167</f>
        <v>743979.62</v>
      </c>
      <c r="N362" s="98"/>
      <c r="O362" s="98"/>
      <c r="P362" s="98"/>
      <c r="Q362" s="90">
        <f t="shared" si="12"/>
        <v>772479.53999999992</v>
      </c>
      <c r="R362" s="91">
        <f t="shared" si="13"/>
        <v>657.3295015171218</v>
      </c>
    </row>
    <row r="363" spans="1:18" x14ac:dyDescent="0.7">
      <c r="A363" s="97">
        <v>4</v>
      </c>
      <c r="B363" s="98" t="s">
        <v>50</v>
      </c>
      <c r="C363" s="98" t="s">
        <v>320</v>
      </c>
      <c r="D363" s="98" t="s">
        <v>132</v>
      </c>
      <c r="E363" s="98" t="s">
        <v>37</v>
      </c>
      <c r="F363" s="98" t="s">
        <v>166</v>
      </c>
      <c r="G363" s="98" t="s">
        <v>957</v>
      </c>
      <c r="H363" s="99">
        <v>2603</v>
      </c>
      <c r="I363" s="97">
        <v>2</v>
      </c>
      <c r="J363" s="100">
        <f>อุดรธานี!F168</f>
        <v>634136.84</v>
      </c>
      <c r="K363" s="101">
        <f>อุดรธานี!AO168</f>
        <v>1199258.52</v>
      </c>
      <c r="L363" s="101">
        <f>อุดรธานี!AP168</f>
        <v>1014207.2</v>
      </c>
      <c r="M363" s="101">
        <f>อุดรธานี!AQ168</f>
        <v>799383.74</v>
      </c>
      <c r="N363" s="98"/>
      <c r="O363" s="98"/>
      <c r="P363" s="98"/>
      <c r="Q363" s="90">
        <f t="shared" si="12"/>
        <v>214823.45999999996</v>
      </c>
      <c r="R363" s="91">
        <f t="shared" si="13"/>
        <v>389.63011909335381</v>
      </c>
    </row>
    <row r="364" spans="1:18" x14ac:dyDescent="0.7">
      <c r="A364" s="97">
        <v>5</v>
      </c>
      <c r="B364" s="98" t="s">
        <v>50</v>
      </c>
      <c r="C364" s="98" t="s">
        <v>320</v>
      </c>
      <c r="D364" s="98" t="s">
        <v>132</v>
      </c>
      <c r="E364" s="98" t="s">
        <v>37</v>
      </c>
      <c r="F364" s="98" t="s">
        <v>166</v>
      </c>
      <c r="G364" s="98" t="s">
        <v>958</v>
      </c>
      <c r="H364" s="99">
        <v>6171</v>
      </c>
      <c r="I364" s="97">
        <v>5</v>
      </c>
      <c r="J364" s="100">
        <f>อุดรธานี!F169</f>
        <v>2025128.47</v>
      </c>
      <c r="K364" s="101">
        <f>อุดรธานี!AO169</f>
        <v>3408614.9</v>
      </c>
      <c r="L364" s="101">
        <f>อุดรธานี!AP169</f>
        <v>2879210.02</v>
      </c>
      <c r="M364" s="101">
        <f>อุดรธานี!AQ169</f>
        <v>1171830.28</v>
      </c>
      <c r="N364" s="98"/>
      <c r="O364" s="98"/>
      <c r="P364" s="98"/>
      <c r="Q364" s="90">
        <f t="shared" si="12"/>
        <v>1707379.74</v>
      </c>
      <c r="R364" s="91">
        <f t="shared" si="13"/>
        <v>466.57106141630209</v>
      </c>
    </row>
    <row r="365" spans="1:18" x14ac:dyDescent="0.7">
      <c r="A365" s="97">
        <v>6</v>
      </c>
      <c r="B365" s="98" t="s">
        <v>50</v>
      </c>
      <c r="C365" s="98" t="s">
        <v>320</v>
      </c>
      <c r="D365" s="98" t="s">
        <v>132</v>
      </c>
      <c r="E365" s="98" t="s">
        <v>37</v>
      </c>
      <c r="F365" s="98" t="s">
        <v>166</v>
      </c>
      <c r="G365" s="98" t="s">
        <v>959</v>
      </c>
      <c r="H365" s="99">
        <v>5663</v>
      </c>
      <c r="I365" s="97">
        <v>4</v>
      </c>
      <c r="J365" s="100">
        <f>อุดรธานี!F170</f>
        <v>1630671.22</v>
      </c>
      <c r="K365" s="101">
        <f>อุดรธานี!AO170</f>
        <v>7237319.2999999998</v>
      </c>
      <c r="L365" s="101">
        <f>อุดรธานี!AP170</f>
        <v>1746506.9900000002</v>
      </c>
      <c r="M365" s="101">
        <f>อุดรธานี!AQ170</f>
        <v>1004933.26</v>
      </c>
      <c r="N365" s="98"/>
      <c r="O365" s="98"/>
      <c r="P365" s="98"/>
      <c r="Q365" s="90">
        <f t="shared" si="12"/>
        <v>741573.73000000021</v>
      </c>
      <c r="R365" s="91">
        <f t="shared" si="13"/>
        <v>308.40667314144451</v>
      </c>
    </row>
    <row r="366" spans="1:18" x14ac:dyDescent="0.7">
      <c r="A366" s="97">
        <v>7</v>
      </c>
      <c r="B366" s="98" t="s">
        <v>50</v>
      </c>
      <c r="C366" s="98" t="s">
        <v>320</v>
      </c>
      <c r="D366" s="98" t="s">
        <v>132</v>
      </c>
      <c r="E366" s="98" t="s">
        <v>37</v>
      </c>
      <c r="F366" s="98" t="s">
        <v>166</v>
      </c>
      <c r="G366" s="98" t="s">
        <v>960</v>
      </c>
      <c r="H366" s="99">
        <v>3254</v>
      </c>
      <c r="I366" s="97">
        <v>3</v>
      </c>
      <c r="J366" s="100">
        <f>อุดรธานี!F171</f>
        <v>542010.13</v>
      </c>
      <c r="K366" s="101">
        <f>อุดรธานี!AO171</f>
        <v>1059863.2000000002</v>
      </c>
      <c r="L366" s="101">
        <f>อุดรธานี!AP171</f>
        <v>989378.12</v>
      </c>
      <c r="M366" s="101">
        <f>อุดรธานี!AQ171</f>
        <v>797137.15</v>
      </c>
      <c r="N366" s="98"/>
      <c r="O366" s="98"/>
      <c r="P366" s="98"/>
      <c r="Q366" s="90">
        <f t="shared" si="12"/>
        <v>192240.96999999997</v>
      </c>
      <c r="R366" s="91">
        <f t="shared" si="13"/>
        <v>304.04982175783653</v>
      </c>
    </row>
    <row r="367" spans="1:18" x14ac:dyDescent="0.7">
      <c r="A367" s="97">
        <v>8</v>
      </c>
      <c r="B367" s="98" t="s">
        <v>50</v>
      </c>
      <c r="C367" s="98" t="s">
        <v>320</v>
      </c>
      <c r="D367" s="98" t="s">
        <v>132</v>
      </c>
      <c r="E367" s="98" t="s">
        <v>37</v>
      </c>
      <c r="F367" s="98" t="s">
        <v>166</v>
      </c>
      <c r="G367" s="98" t="s">
        <v>961</v>
      </c>
      <c r="H367" s="99">
        <v>4330</v>
      </c>
      <c r="I367" s="97">
        <v>3</v>
      </c>
      <c r="J367" s="100">
        <f>อุดรธานี!F172</f>
        <v>772139.17</v>
      </c>
      <c r="K367" s="101">
        <f>อุดรธานี!AO172</f>
        <v>2015480.1300000001</v>
      </c>
      <c r="L367" s="101">
        <f>อุดรธานี!AP172</f>
        <v>1158394.0899999999</v>
      </c>
      <c r="M367" s="101">
        <f>อุดรธานี!AQ172</f>
        <v>909815.23</v>
      </c>
      <c r="N367" s="98"/>
      <c r="O367" s="98"/>
      <c r="P367" s="98"/>
      <c r="Q367" s="90">
        <f t="shared" si="12"/>
        <v>248578.85999999987</v>
      </c>
      <c r="R367" s="91">
        <f t="shared" si="13"/>
        <v>267.52750346420322</v>
      </c>
    </row>
    <row r="368" spans="1:18" x14ac:dyDescent="0.7">
      <c r="A368" s="97">
        <v>9</v>
      </c>
      <c r="B368" s="98" t="s">
        <v>50</v>
      </c>
      <c r="C368" s="98" t="s">
        <v>320</v>
      </c>
      <c r="D368" s="98" t="s">
        <v>132</v>
      </c>
      <c r="E368" s="98" t="s">
        <v>37</v>
      </c>
      <c r="F368" s="98" t="s">
        <v>166</v>
      </c>
      <c r="G368" s="98" t="s">
        <v>962</v>
      </c>
      <c r="H368" s="99">
        <v>2355</v>
      </c>
      <c r="I368" s="97">
        <v>2</v>
      </c>
      <c r="J368" s="100">
        <f>อุดรธานี!F173</f>
        <v>414732.81</v>
      </c>
      <c r="K368" s="101">
        <f>อุดรธานี!AO173</f>
        <v>924647.82000000007</v>
      </c>
      <c r="L368" s="101">
        <f>อุดรธานี!AP173</f>
        <v>721314.92999999993</v>
      </c>
      <c r="M368" s="101">
        <f>อุดรธานี!AQ173</f>
        <v>576610.73</v>
      </c>
      <c r="N368" s="98"/>
      <c r="O368" s="98"/>
      <c r="P368" s="98"/>
      <c r="Q368" s="90">
        <f t="shared" si="12"/>
        <v>144704.19999999995</v>
      </c>
      <c r="R368" s="91">
        <f t="shared" si="13"/>
        <v>306.29084076433116</v>
      </c>
    </row>
    <row r="369" spans="1:18" x14ac:dyDescent="0.7">
      <c r="A369" s="97">
        <v>10</v>
      </c>
      <c r="B369" s="98" t="s">
        <v>50</v>
      </c>
      <c r="C369" s="98" t="s">
        <v>320</v>
      </c>
      <c r="D369" s="98" t="s">
        <v>132</v>
      </c>
      <c r="E369" s="98" t="s">
        <v>37</v>
      </c>
      <c r="F369" s="98" t="s">
        <v>166</v>
      </c>
      <c r="G369" s="98" t="s">
        <v>963</v>
      </c>
      <c r="H369" s="99">
        <v>1570</v>
      </c>
      <c r="I369" s="97">
        <v>2</v>
      </c>
      <c r="J369" s="100">
        <f>อุดรธานี!F174</f>
        <v>211982.27</v>
      </c>
      <c r="K369" s="101">
        <f>อุดรธานี!AO174</f>
        <v>368938.18999999994</v>
      </c>
      <c r="L369" s="101">
        <f>อุดรธานี!AP174</f>
        <v>581217.05000000005</v>
      </c>
      <c r="M369" s="101">
        <f>อุดรธานี!AQ174</f>
        <v>484886.21</v>
      </c>
      <c r="N369" s="98"/>
      <c r="O369" s="98"/>
      <c r="P369" s="98"/>
      <c r="Q369" s="90">
        <f t="shared" si="12"/>
        <v>96330.840000000026</v>
      </c>
      <c r="R369" s="91">
        <f t="shared" si="13"/>
        <v>370.20194267515927</v>
      </c>
    </row>
    <row r="370" spans="1:18" s="109" customFormat="1" x14ac:dyDescent="0.7">
      <c r="A370" s="103">
        <v>13</v>
      </c>
      <c r="B370" s="104" t="s">
        <v>50</v>
      </c>
      <c r="C370" s="104"/>
      <c r="D370" s="104"/>
      <c r="E370" s="104" t="s">
        <v>63</v>
      </c>
      <c r="F370" s="104"/>
      <c r="G370" s="104" t="s">
        <v>325</v>
      </c>
      <c r="H370" s="110">
        <f>SUM(H360:H369)</f>
        <v>33203</v>
      </c>
      <c r="I370" s="103"/>
      <c r="J370" s="106">
        <f>SUM(J360:J369)</f>
        <v>7211620.7399999984</v>
      </c>
      <c r="K370" s="106">
        <f>SUM(K360:K369)</f>
        <v>18608588.789999999</v>
      </c>
      <c r="L370" s="106">
        <f>SUM(L360:L369)</f>
        <v>12094667.75</v>
      </c>
      <c r="M370" s="106">
        <f>SUM(M360:M369)</f>
        <v>7549979.0100000007</v>
      </c>
      <c r="N370" s="104">
        <v>9</v>
      </c>
      <c r="O370" s="104">
        <v>9</v>
      </c>
      <c r="P370" s="104">
        <f>N370-O370</f>
        <v>0</v>
      </c>
      <c r="Q370" s="107">
        <f t="shared" si="12"/>
        <v>4544688.7399999993</v>
      </c>
      <c r="R370" s="108">
        <f>L370/H370</f>
        <v>364.26430593621058</v>
      </c>
    </row>
    <row r="371" spans="1:18" x14ac:dyDescent="0.7">
      <c r="A371" s="97">
        <v>1</v>
      </c>
      <c r="B371" s="98" t="s">
        <v>50</v>
      </c>
      <c r="C371" s="98" t="s">
        <v>321</v>
      </c>
      <c r="D371" s="98" t="s">
        <v>135</v>
      </c>
      <c r="E371" s="98" t="s">
        <v>38</v>
      </c>
      <c r="F371" s="98" t="s">
        <v>196</v>
      </c>
      <c r="G371" s="98" t="s">
        <v>326</v>
      </c>
      <c r="H371" s="99"/>
      <c r="I371" s="97"/>
      <c r="J371" s="100"/>
      <c r="K371" s="101"/>
      <c r="L371" s="102"/>
      <c r="M371" s="102"/>
      <c r="N371" s="98"/>
      <c r="O371" s="98"/>
      <c r="P371" s="98"/>
    </row>
    <row r="372" spans="1:18" x14ac:dyDescent="0.7">
      <c r="A372" s="97">
        <v>2</v>
      </c>
      <c r="B372" s="98" t="s">
        <v>50</v>
      </c>
      <c r="C372" s="98" t="s">
        <v>321</v>
      </c>
      <c r="D372" s="98" t="s">
        <v>135</v>
      </c>
      <c r="E372" s="98" t="s">
        <v>38</v>
      </c>
      <c r="F372" s="98" t="s">
        <v>166</v>
      </c>
      <c r="G372" s="98" t="s">
        <v>964</v>
      </c>
      <c r="H372" s="99">
        <v>8169</v>
      </c>
      <c r="I372" s="97">
        <v>5</v>
      </c>
      <c r="J372" s="100">
        <f>อุดรธานี!F175</f>
        <v>619966.54</v>
      </c>
      <c r="K372" s="101">
        <f>อุดรธานี!AO175</f>
        <v>2012624.68</v>
      </c>
      <c r="L372" s="101">
        <f>อุดรธานี!AP175</f>
        <v>1275738.6299999999</v>
      </c>
      <c r="M372" s="101">
        <f>อุดรธานี!AQ175</f>
        <v>171942</v>
      </c>
      <c r="N372" s="98"/>
      <c r="O372" s="98"/>
      <c r="P372" s="98"/>
      <c r="Q372" s="90">
        <f t="shared" si="12"/>
        <v>1103796.6299999999</v>
      </c>
      <c r="R372" s="91">
        <f t="shared" si="13"/>
        <v>156.16827396254129</v>
      </c>
    </row>
    <row r="373" spans="1:18" x14ac:dyDescent="0.7">
      <c r="A373" s="97">
        <v>3</v>
      </c>
      <c r="B373" s="98" t="s">
        <v>50</v>
      </c>
      <c r="C373" s="98" t="s">
        <v>321</v>
      </c>
      <c r="D373" s="98" t="s">
        <v>135</v>
      </c>
      <c r="E373" s="98" t="s">
        <v>38</v>
      </c>
      <c r="F373" s="98" t="s">
        <v>166</v>
      </c>
      <c r="G373" s="98" t="s">
        <v>965</v>
      </c>
      <c r="H373" s="99">
        <v>4100</v>
      </c>
      <c r="I373" s="97">
        <v>3</v>
      </c>
      <c r="J373" s="100">
        <f>อุดรธานี!F176</f>
        <v>561400.67000000004</v>
      </c>
      <c r="K373" s="101">
        <f>อุดรธานี!AO176</f>
        <v>783544.76</v>
      </c>
      <c r="L373" s="101">
        <f>อุดรธานี!AP176</f>
        <v>1550392.3399999999</v>
      </c>
      <c r="M373" s="101">
        <f>อุดรธานี!AQ176</f>
        <v>1278893.06</v>
      </c>
      <c r="N373" s="98"/>
      <c r="O373" s="98"/>
      <c r="P373" s="98"/>
      <c r="Q373" s="90">
        <f t="shared" si="12"/>
        <v>271499.2799999998</v>
      </c>
      <c r="R373" s="91">
        <f t="shared" si="13"/>
        <v>378.14447317073166</v>
      </c>
    </row>
    <row r="374" spans="1:18" s="165" customFormat="1" x14ac:dyDescent="0.7">
      <c r="A374" s="159">
        <v>4</v>
      </c>
      <c r="B374" s="160" t="s">
        <v>50</v>
      </c>
      <c r="C374" s="160" t="s">
        <v>321</v>
      </c>
      <c r="D374" s="160" t="s">
        <v>135</v>
      </c>
      <c r="E374" s="160" t="s">
        <v>38</v>
      </c>
      <c r="F374" s="160" t="s">
        <v>166</v>
      </c>
      <c r="G374" s="160" t="s">
        <v>967</v>
      </c>
      <c r="H374" s="161">
        <v>4574</v>
      </c>
      <c r="I374" s="159">
        <v>4</v>
      </c>
      <c r="J374" s="162">
        <f>อุดรธานี!F178</f>
        <v>2628296.42</v>
      </c>
      <c r="K374" s="101">
        <f>อุดรธานี!AO178</f>
        <v>2692355.73</v>
      </c>
      <c r="L374" s="101">
        <f>อุดรธานี!AP178</f>
        <v>2887412.75</v>
      </c>
      <c r="M374" s="101">
        <f>อุดรธานี!AQ178</f>
        <v>1718546.82</v>
      </c>
      <c r="N374" s="160"/>
      <c r="O374" s="160"/>
      <c r="P374" s="160"/>
      <c r="Q374" s="163">
        <f t="shared" si="12"/>
        <v>1168865.93</v>
      </c>
      <c r="R374" s="164">
        <f t="shared" si="13"/>
        <v>631.26645168342804</v>
      </c>
    </row>
    <row r="375" spans="1:18" x14ac:dyDescent="0.7">
      <c r="A375" s="97">
        <v>5</v>
      </c>
      <c r="B375" s="98" t="s">
        <v>50</v>
      </c>
      <c r="C375" s="98" t="s">
        <v>321</v>
      </c>
      <c r="D375" s="98" t="s">
        <v>135</v>
      </c>
      <c r="E375" s="98" t="s">
        <v>38</v>
      </c>
      <c r="F375" s="98" t="s">
        <v>166</v>
      </c>
      <c r="G375" s="98" t="s">
        <v>968</v>
      </c>
      <c r="H375" s="99">
        <v>4976</v>
      </c>
      <c r="I375" s="97">
        <v>4</v>
      </c>
      <c r="J375" s="100">
        <f>อุดรธานี!F179</f>
        <v>604157.43000000005</v>
      </c>
      <c r="K375" s="101">
        <f>อุดรธานี!AO179</f>
        <v>893182.6</v>
      </c>
      <c r="L375" s="101">
        <f>อุดรธานี!AP179</f>
        <v>1536567.99</v>
      </c>
      <c r="M375" s="101">
        <f>อุดรธานี!AQ179</f>
        <v>1524593.6400000001</v>
      </c>
      <c r="N375" s="98"/>
      <c r="O375" s="98"/>
      <c r="P375" s="98"/>
      <c r="Q375" s="90">
        <f t="shared" si="12"/>
        <v>11974.34999999986</v>
      </c>
      <c r="R375" s="91">
        <f t="shared" si="13"/>
        <v>308.795817926045</v>
      </c>
    </row>
    <row r="376" spans="1:18" x14ac:dyDescent="0.7">
      <c r="A376" s="111">
        <v>6</v>
      </c>
      <c r="B376" s="98" t="s">
        <v>50</v>
      </c>
      <c r="C376" s="98" t="s">
        <v>321</v>
      </c>
      <c r="D376" s="98" t="s">
        <v>135</v>
      </c>
      <c r="E376" s="98" t="s">
        <v>38</v>
      </c>
      <c r="F376" s="98" t="s">
        <v>166</v>
      </c>
      <c r="G376" s="98" t="s">
        <v>969</v>
      </c>
      <c r="H376" s="99">
        <v>5421</v>
      </c>
      <c r="I376" s="97">
        <v>4</v>
      </c>
      <c r="J376" s="100">
        <f>อุดรธานี!F180</f>
        <v>608415.78</v>
      </c>
      <c r="K376" s="101">
        <f>อุดรธานี!AO180</f>
        <v>836639.24</v>
      </c>
      <c r="L376" s="101">
        <f>อุดรธานี!AP180</f>
        <v>1646198.86</v>
      </c>
      <c r="M376" s="101">
        <f>อุดรธานี!AQ180</f>
        <v>1768617.0699999998</v>
      </c>
      <c r="N376" s="98"/>
      <c r="O376" s="98"/>
      <c r="P376" s="98"/>
      <c r="Q376" s="90">
        <f t="shared" si="12"/>
        <v>-122418.20999999973</v>
      </c>
      <c r="R376" s="91">
        <f t="shared" si="13"/>
        <v>303.67069913300134</v>
      </c>
    </row>
    <row r="377" spans="1:18" x14ac:dyDescent="0.7">
      <c r="A377" s="111">
        <v>7</v>
      </c>
      <c r="B377" s="98" t="s">
        <v>50</v>
      </c>
      <c r="C377" s="98" t="s">
        <v>321</v>
      </c>
      <c r="D377" s="98" t="s">
        <v>135</v>
      </c>
      <c r="E377" s="98" t="s">
        <v>38</v>
      </c>
      <c r="F377" s="98" t="s">
        <v>166</v>
      </c>
      <c r="G377" s="98" t="s">
        <v>970</v>
      </c>
      <c r="H377" s="99">
        <v>5150</v>
      </c>
      <c r="I377" s="97">
        <v>4</v>
      </c>
      <c r="J377" s="100">
        <f>อุดรธานี!F181</f>
        <v>542763.38</v>
      </c>
      <c r="K377" s="101">
        <f>อุดรธานี!AO181</f>
        <v>727407.64</v>
      </c>
      <c r="L377" s="101">
        <f>อุดรธานี!AP181</f>
        <v>1651304.3</v>
      </c>
      <c r="M377" s="101">
        <f>อุดรธานี!AQ181</f>
        <v>1461966.8800000001</v>
      </c>
      <c r="N377" s="98"/>
      <c r="O377" s="98"/>
      <c r="P377" s="98"/>
      <c r="Q377" s="90">
        <f t="shared" si="12"/>
        <v>189337.41999999993</v>
      </c>
      <c r="R377" s="91">
        <f t="shared" si="13"/>
        <v>320.64161165048546</v>
      </c>
    </row>
    <row r="378" spans="1:18" x14ac:dyDescent="0.7">
      <c r="A378" s="111">
        <v>8</v>
      </c>
      <c r="B378" s="98" t="s">
        <v>50</v>
      </c>
      <c r="C378" s="98" t="s">
        <v>321</v>
      </c>
      <c r="D378" s="98" t="s">
        <v>135</v>
      </c>
      <c r="E378" s="98" t="s">
        <v>38</v>
      </c>
      <c r="F378" s="98" t="s">
        <v>166</v>
      </c>
      <c r="G378" s="98" t="s">
        <v>971</v>
      </c>
      <c r="H378" s="99">
        <v>6362</v>
      </c>
      <c r="I378" s="97">
        <v>5</v>
      </c>
      <c r="J378" s="100">
        <f>อุดรธานี!F182</f>
        <v>860199.96</v>
      </c>
      <c r="K378" s="101">
        <f>อุดรธานี!AO182</f>
        <v>1189591.71</v>
      </c>
      <c r="L378" s="101">
        <f>อุดรธานี!AP182</f>
        <v>1419515.3</v>
      </c>
      <c r="M378" s="101">
        <f>อุดรธานี!AQ182</f>
        <v>1483802.1800000002</v>
      </c>
      <c r="N378" s="98"/>
      <c r="O378" s="98"/>
      <c r="P378" s="98"/>
      <c r="Q378" s="90">
        <f t="shared" si="12"/>
        <v>-64286.880000000121</v>
      </c>
      <c r="R378" s="91">
        <f t="shared" si="13"/>
        <v>223.12406475950959</v>
      </c>
    </row>
    <row r="379" spans="1:18" x14ac:dyDescent="0.7">
      <c r="A379" s="111">
        <v>9</v>
      </c>
      <c r="B379" s="98" t="s">
        <v>50</v>
      </c>
      <c r="C379" s="98" t="s">
        <v>321</v>
      </c>
      <c r="D379" s="98" t="s">
        <v>135</v>
      </c>
      <c r="E379" s="98" t="s">
        <v>38</v>
      </c>
      <c r="F379" s="98" t="s">
        <v>166</v>
      </c>
      <c r="G379" s="98" t="s">
        <v>972</v>
      </c>
      <c r="H379" s="99">
        <v>8071</v>
      </c>
      <c r="I379" s="97">
        <v>5</v>
      </c>
      <c r="J379" s="100">
        <f>อุดรธานี!F183</f>
        <v>674512.96</v>
      </c>
      <c r="K379" s="101">
        <f>อุดรธานี!AO183</f>
        <v>839896.22</v>
      </c>
      <c r="L379" s="101">
        <f>อุดรธานี!AP183</f>
        <v>1330269.0199999998</v>
      </c>
      <c r="M379" s="101">
        <f>อุดรธานี!AQ183</f>
        <v>1446275.04</v>
      </c>
      <c r="N379" s="98"/>
      <c r="O379" s="98"/>
      <c r="P379" s="98"/>
      <c r="Q379" s="90">
        <f t="shared" si="12"/>
        <v>-116006.02000000025</v>
      </c>
      <c r="R379" s="91">
        <f t="shared" si="13"/>
        <v>164.8208425226118</v>
      </c>
    </row>
    <row r="380" spans="1:18" x14ac:dyDescent="0.7">
      <c r="A380" s="111">
        <v>10</v>
      </c>
      <c r="B380" s="98" t="s">
        <v>50</v>
      </c>
      <c r="C380" s="98" t="s">
        <v>321</v>
      </c>
      <c r="D380" s="98" t="s">
        <v>135</v>
      </c>
      <c r="E380" s="98" t="s">
        <v>38</v>
      </c>
      <c r="F380" s="98" t="s">
        <v>166</v>
      </c>
      <c r="G380" s="98" t="s">
        <v>973</v>
      </c>
      <c r="H380" s="99">
        <v>4636</v>
      </c>
      <c r="I380" s="97">
        <v>4</v>
      </c>
      <c r="J380" s="100">
        <f>อุดรธานี!F184</f>
        <v>464722.09</v>
      </c>
      <c r="K380" s="101">
        <f>อุดรธานี!AO184</f>
        <v>645061.44000000006</v>
      </c>
      <c r="L380" s="101">
        <f>อุดรธานี!AP184</f>
        <v>1182275.1800000002</v>
      </c>
      <c r="M380" s="101">
        <f>อุดรธานี!AQ184</f>
        <v>1098075.3199999998</v>
      </c>
      <c r="N380" s="98"/>
      <c r="O380" s="98"/>
      <c r="P380" s="98"/>
      <c r="Q380" s="90">
        <f t="shared" si="12"/>
        <v>84199.860000000335</v>
      </c>
      <c r="R380" s="91">
        <f t="shared" si="13"/>
        <v>255.02053062985337</v>
      </c>
    </row>
    <row r="381" spans="1:18" x14ac:dyDescent="0.7">
      <c r="A381" s="111">
        <v>11</v>
      </c>
      <c r="B381" s="98" t="s">
        <v>50</v>
      </c>
      <c r="C381" s="98" t="s">
        <v>321</v>
      </c>
      <c r="D381" s="98" t="s">
        <v>135</v>
      </c>
      <c r="E381" s="98" t="s">
        <v>38</v>
      </c>
      <c r="F381" s="98" t="s">
        <v>166</v>
      </c>
      <c r="G381" s="98" t="s">
        <v>974</v>
      </c>
      <c r="H381" s="99">
        <v>5424</v>
      </c>
      <c r="I381" s="97">
        <v>4</v>
      </c>
      <c r="J381" s="100">
        <f>อุดรธานี!F185</f>
        <v>481129.06</v>
      </c>
      <c r="K381" s="101">
        <f>อุดรธานี!AO185</f>
        <v>647191.29</v>
      </c>
      <c r="L381" s="101">
        <f>อุดรธานี!AP185</f>
        <v>1635457.44</v>
      </c>
      <c r="M381" s="101">
        <f>อุดรธานี!AQ185</f>
        <v>1569306.48</v>
      </c>
      <c r="N381" s="98"/>
      <c r="O381" s="98"/>
      <c r="P381" s="98"/>
      <c r="Q381" s="90">
        <f t="shared" si="12"/>
        <v>66150.959999999963</v>
      </c>
      <c r="R381" s="91">
        <f t="shared" si="13"/>
        <v>301.52238938053097</v>
      </c>
    </row>
    <row r="382" spans="1:18" x14ac:dyDescent="0.7">
      <c r="A382" s="111">
        <v>12</v>
      </c>
      <c r="B382" s="98" t="s">
        <v>50</v>
      </c>
      <c r="C382" s="98" t="s">
        <v>321</v>
      </c>
      <c r="D382" s="98" t="s">
        <v>135</v>
      </c>
      <c r="E382" s="98" t="s">
        <v>38</v>
      </c>
      <c r="F382" s="98" t="s">
        <v>166</v>
      </c>
      <c r="G382" s="98" t="s">
        <v>975</v>
      </c>
      <c r="H382" s="99">
        <v>4683</v>
      </c>
      <c r="I382" s="97">
        <v>4</v>
      </c>
      <c r="J382" s="100">
        <f>อุดรธานี!F186</f>
        <v>469875.82</v>
      </c>
      <c r="K382" s="101">
        <f>อุดรธานี!AO186</f>
        <v>587051.64</v>
      </c>
      <c r="L382" s="101">
        <f>อุดรธานี!AP186</f>
        <v>1854629.13</v>
      </c>
      <c r="M382" s="101">
        <f>อุดรธานี!AQ186</f>
        <v>1195667.9000000001</v>
      </c>
      <c r="N382" s="98"/>
      <c r="O382" s="98"/>
      <c r="P382" s="98"/>
      <c r="Q382" s="90">
        <f t="shared" si="12"/>
        <v>658961.22999999975</v>
      </c>
      <c r="R382" s="91">
        <f t="shared" si="13"/>
        <v>396.03440743113384</v>
      </c>
    </row>
    <row r="383" spans="1:18" x14ac:dyDescent="0.7">
      <c r="A383" s="111">
        <v>13</v>
      </c>
      <c r="B383" s="98" t="s">
        <v>50</v>
      </c>
      <c r="C383" s="98" t="s">
        <v>322</v>
      </c>
      <c r="D383" s="98" t="s">
        <v>135</v>
      </c>
      <c r="E383" s="98" t="s">
        <v>38</v>
      </c>
      <c r="F383" s="98" t="s">
        <v>166</v>
      </c>
      <c r="G383" s="100" t="s">
        <v>976</v>
      </c>
      <c r="H383" s="166">
        <v>3471</v>
      </c>
      <c r="I383" s="97">
        <v>3</v>
      </c>
      <c r="J383" s="100">
        <f>อุดรธานี!F187</f>
        <v>410449.73</v>
      </c>
      <c r="K383" s="101">
        <f>อุดรธานี!AO187</f>
        <v>634684.29</v>
      </c>
      <c r="L383" s="101">
        <f>อุดรธานี!AP187</f>
        <v>1105296.8600000001</v>
      </c>
      <c r="M383" s="101">
        <f>อุดรธานี!AQ187</f>
        <v>999164.53999999992</v>
      </c>
      <c r="N383" s="98"/>
      <c r="O383" s="98"/>
      <c r="P383" s="98"/>
      <c r="Q383" s="90">
        <f t="shared" si="12"/>
        <v>106132.32000000018</v>
      </c>
      <c r="R383" s="91">
        <f t="shared" si="13"/>
        <v>318.43758571017003</v>
      </c>
    </row>
    <row r="384" spans="1:18" x14ac:dyDescent="0.7">
      <c r="A384" s="111">
        <v>14</v>
      </c>
      <c r="B384" s="98" t="s">
        <v>50</v>
      </c>
      <c r="C384" s="98" t="s">
        <v>321</v>
      </c>
      <c r="D384" s="98" t="s">
        <v>135</v>
      </c>
      <c r="E384" s="98" t="s">
        <v>38</v>
      </c>
      <c r="F384" s="98" t="s">
        <v>166</v>
      </c>
      <c r="G384" s="98" t="s">
        <v>977</v>
      </c>
      <c r="H384" s="99">
        <v>6659</v>
      </c>
      <c r="I384" s="97">
        <v>5</v>
      </c>
      <c r="J384" s="100">
        <f>อุดรธานี!F188</f>
        <v>941817.61</v>
      </c>
      <c r="K384" s="101">
        <f>อุดรธานี!AO188</f>
        <v>1353608.73</v>
      </c>
      <c r="L384" s="101">
        <f>อุดรธานี!AP188</f>
        <v>1314500.79</v>
      </c>
      <c r="M384" s="101">
        <f>อุดรธานี!AQ188</f>
        <v>1415613.21</v>
      </c>
      <c r="N384" s="98"/>
      <c r="O384" s="98"/>
      <c r="P384" s="98"/>
      <c r="Q384" s="90">
        <f t="shared" si="12"/>
        <v>-101112.41999999993</v>
      </c>
      <c r="R384" s="91">
        <f t="shared" si="13"/>
        <v>197.40213095059318</v>
      </c>
    </row>
    <row r="385" spans="1:18" s="109" customFormat="1" x14ac:dyDescent="0.7">
      <c r="A385" s="167">
        <v>15</v>
      </c>
      <c r="B385" s="104" t="s">
        <v>50</v>
      </c>
      <c r="C385" s="104"/>
      <c r="D385" s="104"/>
      <c r="E385" s="104" t="s">
        <v>63</v>
      </c>
      <c r="F385" s="104"/>
      <c r="G385" s="104" t="s">
        <v>327</v>
      </c>
      <c r="H385" s="110">
        <f>SUM(H371:H384)</f>
        <v>71696</v>
      </c>
      <c r="I385" s="103"/>
      <c r="J385" s="106">
        <f>SUM(J371:J384)</f>
        <v>9867707.4499999993</v>
      </c>
      <c r="K385" s="106">
        <f>SUM(K371:K384)</f>
        <v>13842839.969999999</v>
      </c>
      <c r="L385" s="106">
        <f>SUM(L371:L384)</f>
        <v>20389558.59</v>
      </c>
      <c r="M385" s="106">
        <f>SUM(M371:M384)</f>
        <v>17132464.140000001</v>
      </c>
      <c r="N385" s="104">
        <v>13</v>
      </c>
      <c r="O385" s="104">
        <v>13</v>
      </c>
      <c r="P385" s="104">
        <f>N385-O385</f>
        <v>0</v>
      </c>
      <c r="Q385" s="107">
        <f t="shared" si="12"/>
        <v>3257094.4499999993</v>
      </c>
      <c r="R385" s="108">
        <f>L385/H385</f>
        <v>284.38906759093953</v>
      </c>
    </row>
    <row r="386" spans="1:18" x14ac:dyDescent="0.7">
      <c r="A386" s="97">
        <v>1</v>
      </c>
      <c r="B386" s="98" t="s">
        <v>50</v>
      </c>
      <c r="C386" s="98" t="s">
        <v>322</v>
      </c>
      <c r="D386" s="98" t="s">
        <v>137</v>
      </c>
      <c r="E386" s="98" t="s">
        <v>39</v>
      </c>
      <c r="F386" s="98" t="s">
        <v>196</v>
      </c>
      <c r="G386" s="98" t="s">
        <v>328</v>
      </c>
      <c r="H386" s="99"/>
      <c r="I386" s="97"/>
      <c r="J386" s="100"/>
      <c r="K386" s="101"/>
      <c r="L386" s="102"/>
      <c r="M386" s="102"/>
      <c r="N386" s="98"/>
      <c r="O386" s="98"/>
      <c r="P386" s="98"/>
    </row>
    <row r="387" spans="1:18" x14ac:dyDescent="0.7">
      <c r="A387" s="97">
        <v>2</v>
      </c>
      <c r="B387" s="98" t="s">
        <v>50</v>
      </c>
      <c r="C387" s="98" t="s">
        <v>322</v>
      </c>
      <c r="D387" s="98" t="s">
        <v>137</v>
      </c>
      <c r="E387" s="98" t="s">
        <v>39</v>
      </c>
      <c r="F387" s="98" t="s">
        <v>166</v>
      </c>
      <c r="G387" s="98" t="s">
        <v>978</v>
      </c>
      <c r="H387" s="99">
        <v>2451</v>
      </c>
      <c r="I387" s="97">
        <v>2</v>
      </c>
      <c r="J387" s="102">
        <f>อุดรธานี!F189</f>
        <v>273749.45</v>
      </c>
      <c r="K387" s="101">
        <f>อุดรธานี!AO189</f>
        <v>382770.53</v>
      </c>
      <c r="L387" s="101">
        <f>อุดรธานี!AP189</f>
        <v>996734.28</v>
      </c>
      <c r="M387" s="101">
        <f>อุดรธานี!AQ189</f>
        <v>1079737.57</v>
      </c>
      <c r="N387" s="98"/>
      <c r="O387" s="98"/>
      <c r="P387" s="98"/>
      <c r="Q387" s="90">
        <f t="shared" si="12"/>
        <v>-83003.290000000037</v>
      </c>
      <c r="R387" s="91">
        <f t="shared" si="13"/>
        <v>406.66433292533662</v>
      </c>
    </row>
    <row r="388" spans="1:18" x14ac:dyDescent="0.7">
      <c r="A388" s="97">
        <v>3</v>
      </c>
      <c r="B388" s="98" t="s">
        <v>50</v>
      </c>
      <c r="C388" s="98" t="s">
        <v>322</v>
      </c>
      <c r="D388" s="98" t="s">
        <v>137</v>
      </c>
      <c r="E388" s="98" t="s">
        <v>39</v>
      </c>
      <c r="F388" s="98" t="s">
        <v>166</v>
      </c>
      <c r="G388" s="98" t="s">
        <v>979</v>
      </c>
      <c r="H388" s="99">
        <v>3029</v>
      </c>
      <c r="I388" s="97">
        <v>3</v>
      </c>
      <c r="J388" s="102">
        <f>อุดรธานี!F190</f>
        <v>126214.95</v>
      </c>
      <c r="K388" s="101">
        <f>อุดรธานี!AO190</f>
        <v>607071.77999999991</v>
      </c>
      <c r="L388" s="101">
        <f>อุดรธานี!AP190</f>
        <v>1262947.3700000001</v>
      </c>
      <c r="M388" s="101">
        <f>อุดรธานี!AQ190</f>
        <v>1169267.7699999998</v>
      </c>
      <c r="N388" s="98"/>
      <c r="O388" s="98"/>
      <c r="P388" s="98"/>
      <c r="Q388" s="90">
        <f t="shared" si="12"/>
        <v>93679.600000000326</v>
      </c>
      <c r="R388" s="91">
        <f t="shared" si="13"/>
        <v>416.95192142621329</v>
      </c>
    </row>
    <row r="389" spans="1:18" x14ac:dyDescent="0.7">
      <c r="A389" s="97">
        <v>4</v>
      </c>
      <c r="B389" s="98" t="s">
        <v>50</v>
      </c>
      <c r="C389" s="98" t="s">
        <v>322</v>
      </c>
      <c r="D389" s="98" t="s">
        <v>137</v>
      </c>
      <c r="E389" s="98" t="s">
        <v>39</v>
      </c>
      <c r="F389" s="98" t="s">
        <v>166</v>
      </c>
      <c r="G389" s="98" t="s">
        <v>980</v>
      </c>
      <c r="H389" s="99">
        <v>5540</v>
      </c>
      <c r="I389" s="97">
        <v>4</v>
      </c>
      <c r="J389" s="102">
        <f>อุดรธานี!F191</f>
        <v>198210.95</v>
      </c>
      <c r="K389" s="101">
        <f>อุดรธานี!AO191</f>
        <v>275698.50000000006</v>
      </c>
      <c r="L389" s="101">
        <f>อุดรธานี!AP191</f>
        <v>1759359.21</v>
      </c>
      <c r="M389" s="101">
        <f>อุดรธานี!AQ191</f>
        <v>1702236.03</v>
      </c>
      <c r="N389" s="98"/>
      <c r="O389" s="98"/>
      <c r="P389" s="98"/>
      <c r="Q389" s="90">
        <f t="shared" ref="Q389:Q453" si="14">L389-M389</f>
        <v>57123.179999999935</v>
      </c>
      <c r="R389" s="91">
        <f t="shared" ref="R389:R453" si="15">L389/H389</f>
        <v>317.57386462093859</v>
      </c>
    </row>
    <row r="390" spans="1:18" x14ac:dyDescent="0.7">
      <c r="A390" s="97">
        <v>5</v>
      </c>
      <c r="B390" s="98" t="s">
        <v>50</v>
      </c>
      <c r="C390" s="98" t="s">
        <v>322</v>
      </c>
      <c r="D390" s="98" t="s">
        <v>137</v>
      </c>
      <c r="E390" s="98" t="s">
        <v>39</v>
      </c>
      <c r="F390" s="98" t="s">
        <v>166</v>
      </c>
      <c r="G390" s="98" t="s">
        <v>981</v>
      </c>
      <c r="H390" s="99">
        <v>1842</v>
      </c>
      <c r="I390" s="97">
        <v>2</v>
      </c>
      <c r="J390" s="102">
        <f>อุดรธานี!F192</f>
        <v>347882.63</v>
      </c>
      <c r="K390" s="101">
        <f>อุดรธานี!AO192</f>
        <v>400150.89</v>
      </c>
      <c r="L390" s="101">
        <f>อุดรธานี!AP192</f>
        <v>725840.77</v>
      </c>
      <c r="M390" s="101">
        <f>อุดรธานี!AQ192</f>
        <v>655191.28</v>
      </c>
      <c r="N390" s="98"/>
      <c r="O390" s="98"/>
      <c r="P390" s="98"/>
      <c r="Q390" s="90">
        <f t="shared" si="14"/>
        <v>70649.489999999991</v>
      </c>
      <c r="R390" s="91">
        <f t="shared" si="15"/>
        <v>394.05036373507056</v>
      </c>
    </row>
    <row r="391" spans="1:18" x14ac:dyDescent="0.7">
      <c r="A391" s="97">
        <v>6</v>
      </c>
      <c r="B391" s="98" t="s">
        <v>50</v>
      </c>
      <c r="C391" s="98" t="s">
        <v>322</v>
      </c>
      <c r="D391" s="98" t="s">
        <v>137</v>
      </c>
      <c r="E391" s="98" t="s">
        <v>39</v>
      </c>
      <c r="F391" s="98" t="s">
        <v>166</v>
      </c>
      <c r="G391" s="98" t="s">
        <v>982</v>
      </c>
      <c r="H391" s="99">
        <v>3303</v>
      </c>
      <c r="I391" s="97">
        <v>3</v>
      </c>
      <c r="J391" s="102">
        <f>อุดรธานี!F193</f>
        <v>888020.47999999998</v>
      </c>
      <c r="K391" s="101">
        <f>อุดรธานี!AO193</f>
        <v>924665.85</v>
      </c>
      <c r="L391" s="101">
        <f>อุดรธานี!AP193</f>
        <v>921817.98</v>
      </c>
      <c r="M391" s="101">
        <f>อุดรธานี!AQ193</f>
        <v>603773.93999999994</v>
      </c>
      <c r="N391" s="98"/>
      <c r="O391" s="98"/>
      <c r="P391" s="98"/>
      <c r="Q391" s="90">
        <f t="shared" si="14"/>
        <v>318044.04000000004</v>
      </c>
      <c r="R391" s="91">
        <f t="shared" si="15"/>
        <v>279.08506811989099</v>
      </c>
    </row>
    <row r="392" spans="1:18" s="109" customFormat="1" x14ac:dyDescent="0.7">
      <c r="A392" s="103">
        <v>15</v>
      </c>
      <c r="B392" s="104" t="s">
        <v>50</v>
      </c>
      <c r="C392" s="104"/>
      <c r="D392" s="104"/>
      <c r="E392" s="104" t="s">
        <v>63</v>
      </c>
      <c r="F392" s="104"/>
      <c r="G392" s="104" t="s">
        <v>329</v>
      </c>
      <c r="H392" s="110">
        <f>SUM(H386:H391)</f>
        <v>16165</v>
      </c>
      <c r="I392" s="103"/>
      <c r="J392" s="106">
        <f>SUM(J386:J391)</f>
        <v>1834078.46</v>
      </c>
      <c r="K392" s="106">
        <f>SUM(K386:K391)</f>
        <v>2590357.5500000003</v>
      </c>
      <c r="L392" s="106">
        <f>SUM(L386:L391)</f>
        <v>5666699.6100000013</v>
      </c>
      <c r="M392" s="106">
        <f>SUM(M386:M391)</f>
        <v>5210206.59</v>
      </c>
      <c r="N392" s="104">
        <v>5</v>
      </c>
      <c r="O392" s="104">
        <v>5</v>
      </c>
      <c r="P392" s="104">
        <f>N392-O392</f>
        <v>0</v>
      </c>
      <c r="Q392" s="107">
        <f t="shared" si="14"/>
        <v>456493.02000000142</v>
      </c>
      <c r="R392" s="108">
        <f>L392/H392</f>
        <v>350.55364120012382</v>
      </c>
    </row>
    <row r="393" spans="1:18" x14ac:dyDescent="0.7">
      <c r="A393" s="97">
        <v>1</v>
      </c>
      <c r="B393" s="98" t="s">
        <v>50</v>
      </c>
      <c r="C393" s="98" t="s">
        <v>330</v>
      </c>
      <c r="D393" s="98" t="s">
        <v>139</v>
      </c>
      <c r="E393" s="98" t="s">
        <v>40</v>
      </c>
      <c r="F393" s="98" t="s">
        <v>196</v>
      </c>
      <c r="G393" s="98" t="s">
        <v>331</v>
      </c>
      <c r="H393" s="99"/>
      <c r="I393" s="97"/>
      <c r="J393" s="100"/>
      <c r="K393" s="101"/>
      <c r="L393" s="102"/>
      <c r="M393" s="102"/>
      <c r="N393" s="98"/>
      <c r="O393" s="98"/>
      <c r="P393" s="98"/>
    </row>
    <row r="394" spans="1:18" x14ac:dyDescent="0.7">
      <c r="A394" s="97">
        <v>2</v>
      </c>
      <c r="B394" s="98" t="s">
        <v>50</v>
      </c>
      <c r="C394" s="98" t="s">
        <v>330</v>
      </c>
      <c r="D394" s="98" t="s">
        <v>139</v>
      </c>
      <c r="E394" s="98" t="s">
        <v>40</v>
      </c>
      <c r="F394" s="98" t="s">
        <v>166</v>
      </c>
      <c r="G394" s="98" t="s">
        <v>983</v>
      </c>
      <c r="H394" s="99">
        <v>3399</v>
      </c>
      <c r="I394" s="97">
        <v>3</v>
      </c>
      <c r="J394" s="102">
        <f>อุดรธานี!F194</f>
        <v>979565.38</v>
      </c>
      <c r="K394" s="101">
        <f>อุดรธานี!AO194</f>
        <v>1169290.3499999999</v>
      </c>
      <c r="L394" s="101">
        <f>อุดรธานี!AP194</f>
        <v>1112830.1400000001</v>
      </c>
      <c r="M394" s="101">
        <f>อุดรธานี!AQ194</f>
        <v>775881.4</v>
      </c>
      <c r="N394" s="98"/>
      <c r="O394" s="98"/>
      <c r="P394" s="98"/>
      <c r="Q394" s="90">
        <f t="shared" si="14"/>
        <v>336948.74000000011</v>
      </c>
      <c r="R394" s="91">
        <f t="shared" si="15"/>
        <v>327.39927625772287</v>
      </c>
    </row>
    <row r="395" spans="1:18" x14ac:dyDescent="0.7">
      <c r="A395" s="97">
        <v>3</v>
      </c>
      <c r="B395" s="98" t="s">
        <v>50</v>
      </c>
      <c r="C395" s="98" t="s">
        <v>330</v>
      </c>
      <c r="D395" s="98" t="s">
        <v>139</v>
      </c>
      <c r="E395" s="98" t="s">
        <v>40</v>
      </c>
      <c r="F395" s="98" t="s">
        <v>166</v>
      </c>
      <c r="G395" s="98" t="s">
        <v>984</v>
      </c>
      <c r="H395" s="99">
        <v>2537</v>
      </c>
      <c r="I395" s="97">
        <v>2</v>
      </c>
      <c r="J395" s="102">
        <f>อุดรธานี!F195</f>
        <v>646710.99</v>
      </c>
      <c r="K395" s="101">
        <f>อุดรธานี!AO195</f>
        <v>714992.42999999993</v>
      </c>
      <c r="L395" s="101">
        <f>อุดรธานี!AP195</f>
        <v>1795227.06</v>
      </c>
      <c r="M395" s="101">
        <f>อุดรธานี!AQ195</f>
        <v>1335372.6500000001</v>
      </c>
      <c r="N395" s="98"/>
      <c r="O395" s="98"/>
      <c r="P395" s="98"/>
      <c r="Q395" s="90">
        <f t="shared" si="14"/>
        <v>459854.40999999992</v>
      </c>
      <c r="R395" s="91">
        <f t="shared" si="15"/>
        <v>707.61807646826958</v>
      </c>
    </row>
    <row r="396" spans="1:18" x14ac:dyDescent="0.7">
      <c r="A396" s="97">
        <v>4</v>
      </c>
      <c r="B396" s="98" t="s">
        <v>50</v>
      </c>
      <c r="C396" s="98" t="s">
        <v>330</v>
      </c>
      <c r="D396" s="98" t="s">
        <v>139</v>
      </c>
      <c r="E396" s="98" t="s">
        <v>40</v>
      </c>
      <c r="F396" s="98" t="s">
        <v>166</v>
      </c>
      <c r="G396" s="98" t="s">
        <v>985</v>
      </c>
      <c r="H396" s="99">
        <v>3240</v>
      </c>
      <c r="I396" s="97">
        <v>3</v>
      </c>
      <c r="J396" s="102">
        <f>อุดรธานี!F196</f>
        <v>880988.14</v>
      </c>
      <c r="K396" s="101">
        <f>อุดรธานี!AO196</f>
        <v>973538.5</v>
      </c>
      <c r="L396" s="101">
        <f>อุดรธานี!AP196</f>
        <v>1535169.29</v>
      </c>
      <c r="M396" s="101">
        <f>อุดรธานี!AQ196</f>
        <v>1223475.24</v>
      </c>
      <c r="N396" s="98"/>
      <c r="O396" s="98"/>
      <c r="P396" s="98"/>
      <c r="Q396" s="90">
        <f t="shared" si="14"/>
        <v>311694.05000000005</v>
      </c>
      <c r="R396" s="91">
        <f t="shared" si="15"/>
        <v>473.81768209876543</v>
      </c>
    </row>
    <row r="397" spans="1:18" x14ac:dyDescent="0.7">
      <c r="A397" s="97">
        <v>5</v>
      </c>
      <c r="B397" s="98" t="s">
        <v>50</v>
      </c>
      <c r="C397" s="98" t="s">
        <v>330</v>
      </c>
      <c r="D397" s="98" t="s">
        <v>139</v>
      </c>
      <c r="E397" s="98" t="s">
        <v>40</v>
      </c>
      <c r="F397" s="98" t="s">
        <v>166</v>
      </c>
      <c r="G397" s="98" t="s">
        <v>986</v>
      </c>
      <c r="H397" s="99">
        <v>4673</v>
      </c>
      <c r="I397" s="97">
        <v>4</v>
      </c>
      <c r="J397" s="102">
        <f>อุดรธานี!F197</f>
        <v>784506.96</v>
      </c>
      <c r="K397" s="101">
        <f>อุดรธานี!AO197</f>
        <v>1413232.8900000001</v>
      </c>
      <c r="L397" s="101">
        <f>อุดรธานี!AP197</f>
        <v>1841029.43</v>
      </c>
      <c r="M397" s="101">
        <f>อุดรธานี!AQ197</f>
        <v>1136168.7</v>
      </c>
      <c r="N397" s="98"/>
      <c r="O397" s="98"/>
      <c r="P397" s="98"/>
      <c r="Q397" s="90">
        <f t="shared" si="14"/>
        <v>704860.73</v>
      </c>
      <c r="R397" s="91">
        <f t="shared" si="15"/>
        <v>393.97163064412581</v>
      </c>
    </row>
    <row r="398" spans="1:18" s="109" customFormat="1" x14ac:dyDescent="0.7">
      <c r="A398" s="103">
        <v>16</v>
      </c>
      <c r="B398" s="104" t="s">
        <v>50</v>
      </c>
      <c r="C398" s="104"/>
      <c r="D398" s="104"/>
      <c r="E398" s="104" t="s">
        <v>63</v>
      </c>
      <c r="F398" s="104"/>
      <c r="G398" s="104" t="s">
        <v>332</v>
      </c>
      <c r="H398" s="110">
        <f>SUM(H393:H397)</f>
        <v>13849</v>
      </c>
      <c r="I398" s="103"/>
      <c r="J398" s="106">
        <f>SUM(J393:J397)</f>
        <v>3291771.47</v>
      </c>
      <c r="K398" s="106">
        <f>SUM(K393:K397)</f>
        <v>4271054.17</v>
      </c>
      <c r="L398" s="106">
        <f>SUM(L393:L397)</f>
        <v>6284255.9199999999</v>
      </c>
      <c r="M398" s="106">
        <f>SUM(M393:M397)</f>
        <v>4470897.99</v>
      </c>
      <c r="N398" s="104">
        <v>4</v>
      </c>
      <c r="O398" s="104">
        <v>4</v>
      </c>
      <c r="P398" s="104">
        <f>N398-O398</f>
        <v>0</v>
      </c>
      <c r="Q398" s="107">
        <f t="shared" si="14"/>
        <v>1813357.9299999997</v>
      </c>
      <c r="R398" s="108">
        <f>L398/H398</f>
        <v>453.76965268250416</v>
      </c>
    </row>
    <row r="399" spans="1:18" x14ac:dyDescent="0.7">
      <c r="A399" s="97">
        <v>1</v>
      </c>
      <c r="B399" s="98" t="s">
        <v>50</v>
      </c>
      <c r="C399" s="98" t="s">
        <v>333</v>
      </c>
      <c r="D399" s="98" t="s">
        <v>141</v>
      </c>
      <c r="E399" s="98" t="s">
        <v>41</v>
      </c>
      <c r="F399" s="98" t="s">
        <v>196</v>
      </c>
      <c r="G399" s="98" t="s">
        <v>334</v>
      </c>
      <c r="H399" s="99"/>
      <c r="I399" s="97"/>
      <c r="J399" s="100"/>
      <c r="K399" s="101"/>
      <c r="L399" s="102"/>
      <c r="M399" s="102"/>
      <c r="N399" s="98"/>
      <c r="O399" s="98"/>
      <c r="P399" s="98"/>
    </row>
    <row r="400" spans="1:18" x14ac:dyDescent="0.7">
      <c r="A400" s="97">
        <v>2</v>
      </c>
      <c r="B400" s="98" t="s">
        <v>50</v>
      </c>
      <c r="C400" s="98" t="s">
        <v>333</v>
      </c>
      <c r="D400" s="98" t="s">
        <v>141</v>
      </c>
      <c r="E400" s="98" t="s">
        <v>41</v>
      </c>
      <c r="F400" s="98" t="s">
        <v>166</v>
      </c>
      <c r="G400" s="98" t="s">
        <v>987</v>
      </c>
      <c r="H400" s="99">
        <v>3205</v>
      </c>
      <c r="I400" s="97">
        <v>3</v>
      </c>
      <c r="J400" s="102">
        <f>อุดรธานี!F198</f>
        <v>1271611.3500000001</v>
      </c>
      <c r="K400" s="101">
        <f>อุดรธานี!AO198</f>
        <v>1294709.4500000002</v>
      </c>
      <c r="L400" s="101">
        <f>อุดรธานี!AP198</f>
        <v>1877135.67</v>
      </c>
      <c r="M400" s="101">
        <f>อุดรธานี!AQ198</f>
        <v>666758.32000000007</v>
      </c>
      <c r="N400" s="98"/>
      <c r="O400" s="98"/>
      <c r="P400" s="98"/>
      <c r="Q400" s="90">
        <f t="shared" si="14"/>
        <v>1210377.3499999999</v>
      </c>
      <c r="R400" s="91">
        <f t="shared" si="15"/>
        <v>585.68975663026515</v>
      </c>
    </row>
    <row r="401" spans="1:18" x14ac:dyDescent="0.7">
      <c r="A401" s="97">
        <v>3</v>
      </c>
      <c r="B401" s="98" t="s">
        <v>50</v>
      </c>
      <c r="C401" s="98" t="s">
        <v>333</v>
      </c>
      <c r="D401" s="98" t="s">
        <v>141</v>
      </c>
      <c r="E401" s="98" t="s">
        <v>41</v>
      </c>
      <c r="F401" s="98" t="s">
        <v>166</v>
      </c>
      <c r="G401" s="98" t="s">
        <v>988</v>
      </c>
      <c r="H401" s="99">
        <v>2571</v>
      </c>
      <c r="I401" s="97">
        <v>2</v>
      </c>
      <c r="J401" s="102">
        <f>อุดรธานี!F199</f>
        <v>961555.79</v>
      </c>
      <c r="K401" s="101">
        <f>อุดรธานี!AO199</f>
        <v>1149516.6800000002</v>
      </c>
      <c r="L401" s="101">
        <f>อุดรธานี!AP199</f>
        <v>1213013.45</v>
      </c>
      <c r="M401" s="101">
        <f>อุดรธานี!AQ199</f>
        <v>521384.65</v>
      </c>
      <c r="N401" s="98"/>
      <c r="O401" s="98"/>
      <c r="P401" s="98"/>
      <c r="Q401" s="90">
        <f t="shared" si="14"/>
        <v>691628.79999999993</v>
      </c>
      <c r="R401" s="91">
        <f t="shared" si="15"/>
        <v>471.80608712563202</v>
      </c>
    </row>
    <row r="402" spans="1:18" x14ac:dyDescent="0.7">
      <c r="A402" s="97">
        <v>4</v>
      </c>
      <c r="B402" s="98" t="s">
        <v>50</v>
      </c>
      <c r="C402" s="98" t="s">
        <v>333</v>
      </c>
      <c r="D402" s="98" t="s">
        <v>141</v>
      </c>
      <c r="E402" s="98" t="s">
        <v>41</v>
      </c>
      <c r="F402" s="98" t="s">
        <v>166</v>
      </c>
      <c r="G402" s="98" t="s">
        <v>989</v>
      </c>
      <c r="H402" s="99">
        <v>3142</v>
      </c>
      <c r="I402" s="97">
        <v>3</v>
      </c>
      <c r="J402" s="102">
        <f>อุดรธานี!F200</f>
        <v>963144.87</v>
      </c>
      <c r="K402" s="101">
        <f>อุดรธานี!AO200</f>
        <v>940230.52</v>
      </c>
      <c r="L402" s="101">
        <f>อุดรธานี!AP200</f>
        <v>1421042.28</v>
      </c>
      <c r="M402" s="101">
        <f>อุดรธานี!AQ200</f>
        <v>503451.29</v>
      </c>
      <c r="N402" s="98"/>
      <c r="O402" s="98"/>
      <c r="P402" s="98"/>
      <c r="Q402" s="90">
        <f t="shared" si="14"/>
        <v>917590.99</v>
      </c>
      <c r="R402" s="91">
        <f t="shared" si="15"/>
        <v>452.27316359007006</v>
      </c>
    </row>
    <row r="403" spans="1:18" x14ac:dyDescent="0.7">
      <c r="A403" s="97">
        <v>5</v>
      </c>
      <c r="B403" s="98" t="s">
        <v>50</v>
      </c>
      <c r="C403" s="98" t="s">
        <v>333</v>
      </c>
      <c r="D403" s="98" t="s">
        <v>141</v>
      </c>
      <c r="E403" s="98" t="s">
        <v>41</v>
      </c>
      <c r="F403" s="98" t="s">
        <v>166</v>
      </c>
      <c r="G403" s="98" t="s">
        <v>990</v>
      </c>
      <c r="H403" s="99">
        <v>1449</v>
      </c>
      <c r="I403" s="97">
        <v>1</v>
      </c>
      <c r="J403" s="102">
        <f>อุดรธานี!F201</f>
        <v>493459.25</v>
      </c>
      <c r="K403" s="101">
        <f>อุดรธานี!AO201</f>
        <v>548898.41</v>
      </c>
      <c r="L403" s="101">
        <f>อุดรธานี!AP201</f>
        <v>865577.88</v>
      </c>
      <c r="M403" s="101">
        <f>อุดรธานี!AQ201</f>
        <v>347582.29</v>
      </c>
      <c r="N403" s="98"/>
      <c r="O403" s="98"/>
      <c r="P403" s="98"/>
      <c r="Q403" s="90">
        <f t="shared" si="14"/>
        <v>517995.59</v>
      </c>
      <c r="R403" s="91">
        <f t="shared" si="15"/>
        <v>597.36223602484472</v>
      </c>
    </row>
    <row r="404" spans="1:18" x14ac:dyDescent="0.7">
      <c r="A404" s="97">
        <v>6</v>
      </c>
      <c r="B404" s="98" t="s">
        <v>50</v>
      </c>
      <c r="C404" s="98" t="s">
        <v>333</v>
      </c>
      <c r="D404" s="98" t="s">
        <v>141</v>
      </c>
      <c r="E404" s="98" t="s">
        <v>41</v>
      </c>
      <c r="F404" s="98" t="s">
        <v>166</v>
      </c>
      <c r="G404" s="98" t="s">
        <v>991</v>
      </c>
      <c r="H404" s="99">
        <v>1947</v>
      </c>
      <c r="I404" s="97">
        <v>2</v>
      </c>
      <c r="J404" s="102">
        <f>อุดรธานี!F202</f>
        <v>965982.01</v>
      </c>
      <c r="K404" s="101">
        <f>อุดรธานี!AO202</f>
        <v>1073756.8600000001</v>
      </c>
      <c r="L404" s="101">
        <f>อุดรธานี!AP202</f>
        <v>1272982.1499999999</v>
      </c>
      <c r="M404" s="101">
        <f>อุดรธานี!AQ202</f>
        <v>306671.12</v>
      </c>
      <c r="N404" s="98"/>
      <c r="O404" s="98"/>
      <c r="P404" s="98"/>
      <c r="Q404" s="90">
        <f t="shared" si="14"/>
        <v>966311.02999999991</v>
      </c>
      <c r="R404" s="91">
        <f t="shared" si="15"/>
        <v>653.81723163841798</v>
      </c>
    </row>
    <row r="405" spans="1:18" x14ac:dyDescent="0.7">
      <c r="A405" s="97">
        <v>7</v>
      </c>
      <c r="B405" s="98" t="s">
        <v>50</v>
      </c>
      <c r="C405" s="98" t="s">
        <v>333</v>
      </c>
      <c r="D405" s="98" t="s">
        <v>141</v>
      </c>
      <c r="E405" s="98" t="s">
        <v>41</v>
      </c>
      <c r="F405" s="98" t="s">
        <v>166</v>
      </c>
      <c r="G405" s="98" t="s">
        <v>992</v>
      </c>
      <c r="H405" s="99">
        <v>1027</v>
      </c>
      <c r="I405" s="97">
        <v>1</v>
      </c>
      <c r="J405" s="102">
        <f>อุดรธานี!F203</f>
        <v>684571.25</v>
      </c>
      <c r="K405" s="101">
        <f>อุดรธานี!AO203</f>
        <v>686242.75</v>
      </c>
      <c r="L405" s="101">
        <f>อุดรธานี!AP203</f>
        <v>1100435.06</v>
      </c>
      <c r="M405" s="101">
        <f>อุดรธานี!AQ203</f>
        <v>519785.14</v>
      </c>
      <c r="N405" s="98"/>
      <c r="O405" s="98"/>
      <c r="P405" s="98"/>
      <c r="Q405" s="90">
        <f t="shared" si="14"/>
        <v>580649.92000000004</v>
      </c>
      <c r="R405" s="91">
        <f t="shared" si="15"/>
        <v>1071.5044401168452</v>
      </c>
    </row>
    <row r="406" spans="1:18" x14ac:dyDescent="0.7">
      <c r="A406" s="97">
        <v>8</v>
      </c>
      <c r="B406" s="98" t="s">
        <v>50</v>
      </c>
      <c r="C406" s="98" t="s">
        <v>333</v>
      </c>
      <c r="D406" s="98" t="s">
        <v>141</v>
      </c>
      <c r="E406" s="98" t="s">
        <v>41</v>
      </c>
      <c r="F406" s="98" t="s">
        <v>166</v>
      </c>
      <c r="G406" s="98" t="s">
        <v>993</v>
      </c>
      <c r="H406" s="99">
        <v>3432</v>
      </c>
      <c r="I406" s="97">
        <v>3</v>
      </c>
      <c r="J406" s="102">
        <f>อุดรธานี!F204</f>
        <v>1637137.13</v>
      </c>
      <c r="K406" s="101">
        <f>อุดรธานี!AO204</f>
        <v>1778147.73</v>
      </c>
      <c r="L406" s="101">
        <f>อุดรธานี!AP204</f>
        <v>1528072.61</v>
      </c>
      <c r="M406" s="101">
        <f>อุดรธานี!AQ204</f>
        <v>696835.38</v>
      </c>
      <c r="N406" s="98"/>
      <c r="O406" s="98"/>
      <c r="P406" s="98"/>
      <c r="Q406" s="90">
        <f t="shared" si="14"/>
        <v>831237.2300000001</v>
      </c>
      <c r="R406" s="91">
        <f t="shared" si="15"/>
        <v>445.24260198135204</v>
      </c>
    </row>
    <row r="407" spans="1:18" x14ac:dyDescent="0.7">
      <c r="A407" s="97">
        <v>9</v>
      </c>
      <c r="B407" s="98" t="s">
        <v>50</v>
      </c>
      <c r="C407" s="98" t="s">
        <v>333</v>
      </c>
      <c r="D407" s="98" t="s">
        <v>141</v>
      </c>
      <c r="E407" s="98" t="s">
        <v>41</v>
      </c>
      <c r="F407" s="98" t="s">
        <v>166</v>
      </c>
      <c r="G407" s="98" t="s">
        <v>994</v>
      </c>
      <c r="H407" s="99">
        <v>2689</v>
      </c>
      <c r="I407" s="97">
        <v>2</v>
      </c>
      <c r="J407" s="102">
        <f>อุดรธานี!F205</f>
        <v>472749.22</v>
      </c>
      <c r="K407" s="101">
        <f>อุดรธานี!AO205</f>
        <v>688409.04</v>
      </c>
      <c r="L407" s="101">
        <f>อุดรธานี!AP205</f>
        <v>692009.05</v>
      </c>
      <c r="M407" s="101">
        <f>อุดรธานี!AQ205</f>
        <v>699312.37</v>
      </c>
      <c r="N407" s="98"/>
      <c r="O407" s="98"/>
      <c r="P407" s="98"/>
      <c r="Q407" s="90">
        <f t="shared" si="14"/>
        <v>-7303.3199999999488</v>
      </c>
      <c r="R407" s="91">
        <f t="shared" si="15"/>
        <v>257.3481033841577</v>
      </c>
    </row>
    <row r="408" spans="1:18" s="172" customFormat="1" x14ac:dyDescent="0.7">
      <c r="A408" s="168">
        <v>10</v>
      </c>
      <c r="B408" s="169" t="s">
        <v>50</v>
      </c>
      <c r="C408" s="169" t="s">
        <v>333</v>
      </c>
      <c r="D408" s="169" t="s">
        <v>141</v>
      </c>
      <c r="E408" s="169" t="s">
        <v>41</v>
      </c>
      <c r="F408" s="169" t="s">
        <v>166</v>
      </c>
      <c r="G408" s="169" t="s">
        <v>995</v>
      </c>
      <c r="H408" s="170">
        <v>1018</v>
      </c>
      <c r="I408" s="168">
        <v>1</v>
      </c>
      <c r="J408" s="146">
        <f>อุดรธานี!F206</f>
        <v>426128.97</v>
      </c>
      <c r="K408" s="101">
        <f>อุดรธานี!AO206</f>
        <v>633684.30999999994</v>
      </c>
      <c r="L408" s="101">
        <f>อุดรธานี!AP206</f>
        <v>507103.9</v>
      </c>
      <c r="M408" s="101">
        <f>อุดรธานี!AQ206</f>
        <v>123238.95</v>
      </c>
      <c r="N408" s="169"/>
      <c r="O408" s="169"/>
      <c r="P408" s="169"/>
      <c r="Q408" s="171">
        <f t="shared" si="14"/>
        <v>383864.95</v>
      </c>
      <c r="R408" s="171">
        <f t="shared" si="15"/>
        <v>498.13742632612968</v>
      </c>
    </row>
    <row r="409" spans="1:18" s="109" customFormat="1" x14ac:dyDescent="0.7">
      <c r="A409" s="103">
        <v>17</v>
      </c>
      <c r="B409" s="104" t="s">
        <v>50</v>
      </c>
      <c r="C409" s="104"/>
      <c r="D409" s="104"/>
      <c r="E409" s="104" t="s">
        <v>63</v>
      </c>
      <c r="F409" s="104"/>
      <c r="G409" s="104" t="s">
        <v>335</v>
      </c>
      <c r="H409" s="110">
        <f>SUM(H399:H408)</f>
        <v>20480</v>
      </c>
      <c r="I409" s="103"/>
      <c r="J409" s="106">
        <f>SUM(J399:J408)</f>
        <v>7876339.8399999999</v>
      </c>
      <c r="K409" s="106">
        <f>SUM(K399:K408)</f>
        <v>8793595.75</v>
      </c>
      <c r="L409" s="106">
        <f>SUM(L399:L408)</f>
        <v>10477372.050000001</v>
      </c>
      <c r="M409" s="106">
        <f>SUM(M399:M408)</f>
        <v>4385019.5100000007</v>
      </c>
      <c r="N409" s="104">
        <v>9</v>
      </c>
      <c r="O409" s="104">
        <v>9</v>
      </c>
      <c r="P409" s="104">
        <v>0</v>
      </c>
      <c r="Q409" s="107">
        <f t="shared" si="14"/>
        <v>6092352.54</v>
      </c>
      <c r="R409" s="108">
        <f>L409/H409</f>
        <v>511.59043212890629</v>
      </c>
    </row>
    <row r="410" spans="1:18" x14ac:dyDescent="0.7">
      <c r="A410" s="97">
        <v>1</v>
      </c>
      <c r="B410" s="98" t="s">
        <v>50</v>
      </c>
      <c r="C410" s="98" t="s">
        <v>27</v>
      </c>
      <c r="D410" s="98" t="s">
        <v>143</v>
      </c>
      <c r="E410" s="98" t="s">
        <v>28</v>
      </c>
      <c r="F410" s="98" t="s">
        <v>196</v>
      </c>
      <c r="G410" s="98" t="s">
        <v>336</v>
      </c>
      <c r="H410" s="99"/>
      <c r="I410" s="97"/>
      <c r="J410" s="100"/>
      <c r="K410" s="101"/>
      <c r="L410" s="102"/>
      <c r="M410" s="102"/>
      <c r="N410" s="98"/>
      <c r="O410" s="98"/>
      <c r="P410" s="98"/>
    </row>
    <row r="411" spans="1:18" x14ac:dyDescent="0.7">
      <c r="A411" s="97">
        <v>2</v>
      </c>
      <c r="B411" s="98" t="s">
        <v>50</v>
      </c>
      <c r="C411" s="98" t="s">
        <v>27</v>
      </c>
      <c r="D411" s="98" t="s">
        <v>143</v>
      </c>
      <c r="E411" s="98" t="s">
        <v>28</v>
      </c>
      <c r="F411" s="98" t="s">
        <v>166</v>
      </c>
      <c r="G411" s="98" t="s">
        <v>996</v>
      </c>
      <c r="H411" s="99">
        <v>3383</v>
      </c>
      <c r="I411" s="97">
        <v>3</v>
      </c>
      <c r="J411" s="102">
        <f>อุดรธานี!F207</f>
        <v>636007.06999999995</v>
      </c>
      <c r="K411" s="101">
        <f>อุดรธานี!AO207</f>
        <v>753350.2</v>
      </c>
      <c r="L411" s="101">
        <f>อุดรธานี!AP207</f>
        <v>1474325.0699999998</v>
      </c>
      <c r="M411" s="101">
        <f>อุดรธานี!AQ207</f>
        <v>1066853.8</v>
      </c>
      <c r="N411" s="98"/>
      <c r="O411" s="98"/>
      <c r="P411" s="98"/>
      <c r="Q411" s="90">
        <f t="shared" si="14"/>
        <v>407471.26999999979</v>
      </c>
      <c r="R411" s="91">
        <f t="shared" si="15"/>
        <v>435.80404079219625</v>
      </c>
    </row>
    <row r="412" spans="1:18" x14ac:dyDescent="0.7">
      <c r="A412" s="97">
        <v>3</v>
      </c>
      <c r="B412" s="98" t="s">
        <v>50</v>
      </c>
      <c r="C412" s="98" t="s">
        <v>27</v>
      </c>
      <c r="D412" s="98" t="s">
        <v>143</v>
      </c>
      <c r="E412" s="98" t="s">
        <v>28</v>
      </c>
      <c r="F412" s="98" t="s">
        <v>166</v>
      </c>
      <c r="G412" s="98" t="s">
        <v>997</v>
      </c>
      <c r="H412" s="99">
        <v>2911</v>
      </c>
      <c r="I412" s="97">
        <v>2</v>
      </c>
      <c r="J412" s="102">
        <f>อุดรธานี!F208</f>
        <v>380882.03</v>
      </c>
      <c r="K412" s="101">
        <f>อุดรธานี!AO208</f>
        <v>427552.69000000006</v>
      </c>
      <c r="L412" s="101">
        <f>อุดรธานี!AP208</f>
        <v>886475.45</v>
      </c>
      <c r="M412" s="101">
        <f>อุดรธานี!AQ208</f>
        <v>518305.65</v>
      </c>
      <c r="N412" s="98"/>
      <c r="O412" s="98"/>
      <c r="P412" s="98"/>
      <c r="Q412" s="90">
        <f t="shared" si="14"/>
        <v>368169.79999999993</v>
      </c>
      <c r="R412" s="91">
        <f t="shared" si="15"/>
        <v>304.52609069048435</v>
      </c>
    </row>
    <row r="413" spans="1:18" x14ac:dyDescent="0.7">
      <c r="A413" s="97">
        <v>4</v>
      </c>
      <c r="B413" s="98" t="s">
        <v>50</v>
      </c>
      <c r="C413" s="98" t="s">
        <v>27</v>
      </c>
      <c r="D413" s="98" t="s">
        <v>143</v>
      </c>
      <c r="E413" s="98" t="s">
        <v>28</v>
      </c>
      <c r="F413" s="98" t="s">
        <v>166</v>
      </c>
      <c r="G413" s="98" t="s">
        <v>998</v>
      </c>
      <c r="H413" s="99">
        <v>5486</v>
      </c>
      <c r="I413" s="97">
        <v>4</v>
      </c>
      <c r="J413" s="102">
        <f>อุดรธานี!F209</f>
        <v>1470426.56</v>
      </c>
      <c r="K413" s="101">
        <f>อุดรธานี!AO209</f>
        <v>1755890.69</v>
      </c>
      <c r="L413" s="101">
        <f>อุดรธานี!AP209</f>
        <v>3041915.83</v>
      </c>
      <c r="M413" s="101">
        <f>อุดรธานี!AQ209</f>
        <v>1699180.08</v>
      </c>
      <c r="N413" s="98"/>
      <c r="O413" s="98"/>
      <c r="P413" s="98"/>
      <c r="Q413" s="90">
        <f t="shared" si="14"/>
        <v>1342735.75</v>
      </c>
      <c r="R413" s="91">
        <f t="shared" si="15"/>
        <v>554.48702697776162</v>
      </c>
    </row>
    <row r="414" spans="1:18" x14ac:dyDescent="0.7">
      <c r="A414" s="97">
        <v>5</v>
      </c>
      <c r="B414" s="98" t="s">
        <v>50</v>
      </c>
      <c r="C414" s="98" t="s">
        <v>27</v>
      </c>
      <c r="D414" s="98" t="s">
        <v>143</v>
      </c>
      <c r="E414" s="98" t="s">
        <v>28</v>
      </c>
      <c r="F414" s="98" t="s">
        <v>166</v>
      </c>
      <c r="G414" s="98" t="s">
        <v>999</v>
      </c>
      <c r="H414" s="99">
        <v>3301</v>
      </c>
      <c r="I414" s="97">
        <v>3</v>
      </c>
      <c r="J414" s="102">
        <f>อุดรธานี!F210</f>
        <v>385601.47</v>
      </c>
      <c r="K414" s="101">
        <f>อุดรธานี!AO210</f>
        <v>481022.88</v>
      </c>
      <c r="L414" s="101">
        <f>อุดรธานี!AP210</f>
        <v>1096260.3800000001</v>
      </c>
      <c r="M414" s="101">
        <f>อุดรธานี!AQ210</f>
        <v>812017.34</v>
      </c>
      <c r="N414" s="98"/>
      <c r="O414" s="98"/>
      <c r="P414" s="98"/>
      <c r="Q414" s="90">
        <f>L414-M414</f>
        <v>284243.04000000015</v>
      </c>
      <c r="R414" s="91">
        <f t="shared" si="15"/>
        <v>332.09947894577402</v>
      </c>
    </row>
    <row r="415" spans="1:18" s="109" customFormat="1" x14ac:dyDescent="0.7">
      <c r="A415" s="103">
        <v>18</v>
      </c>
      <c r="B415" s="104" t="s">
        <v>50</v>
      </c>
      <c r="C415" s="104"/>
      <c r="D415" s="104"/>
      <c r="E415" s="104" t="s">
        <v>63</v>
      </c>
      <c r="F415" s="104"/>
      <c r="G415" s="104" t="s">
        <v>337</v>
      </c>
      <c r="H415" s="110">
        <f>SUM(H410:H414)</f>
        <v>15081</v>
      </c>
      <c r="I415" s="103"/>
      <c r="J415" s="106">
        <f>SUM(J410:J414)</f>
        <v>2872917.13</v>
      </c>
      <c r="K415" s="106">
        <f>SUM(K410:K414)</f>
        <v>3417816.46</v>
      </c>
      <c r="L415" s="106">
        <f>SUM(L410:L414)</f>
        <v>6498976.7299999995</v>
      </c>
      <c r="M415" s="106">
        <f>SUM(M410:M414)</f>
        <v>4096356.87</v>
      </c>
      <c r="N415" s="104">
        <v>4</v>
      </c>
      <c r="O415" s="104">
        <v>4</v>
      </c>
      <c r="P415" s="104">
        <f>N415-O415</f>
        <v>0</v>
      </c>
      <c r="Q415" s="107">
        <f t="shared" si="14"/>
        <v>2402619.8599999994</v>
      </c>
      <c r="R415" s="108">
        <f>L415/H415</f>
        <v>430.93804986406735</v>
      </c>
    </row>
    <row r="416" spans="1:18" x14ac:dyDescent="0.7">
      <c r="A416" s="97">
        <v>1</v>
      </c>
      <c r="B416" s="98" t="s">
        <v>50</v>
      </c>
      <c r="C416" s="98" t="s">
        <v>19</v>
      </c>
      <c r="D416" s="98" t="s">
        <v>85</v>
      </c>
      <c r="E416" s="98" t="s">
        <v>338</v>
      </c>
      <c r="F416" s="98" t="s">
        <v>196</v>
      </c>
      <c r="G416" s="98" t="s">
        <v>339</v>
      </c>
      <c r="H416" s="99"/>
      <c r="I416" s="97"/>
      <c r="J416" s="100"/>
      <c r="K416" s="101"/>
      <c r="L416" s="102"/>
      <c r="M416" s="102"/>
      <c r="N416" s="98"/>
      <c r="O416" s="98"/>
      <c r="P416" s="98"/>
    </row>
    <row r="417" spans="1:18" x14ac:dyDescent="0.7">
      <c r="A417" s="97">
        <v>2</v>
      </c>
      <c r="B417" s="98" t="s">
        <v>50</v>
      </c>
      <c r="C417" s="98" t="s">
        <v>19</v>
      </c>
      <c r="D417" s="98" t="s">
        <v>85</v>
      </c>
      <c r="E417" s="98" t="s">
        <v>338</v>
      </c>
      <c r="F417" s="98" t="s">
        <v>166</v>
      </c>
      <c r="G417" s="98" t="s">
        <v>854</v>
      </c>
      <c r="H417" s="99">
        <v>3601</v>
      </c>
      <c r="I417" s="97">
        <v>3</v>
      </c>
      <c r="J417" s="100">
        <f>อุดรธานี!F65</f>
        <v>2487999.17</v>
      </c>
      <c r="K417" s="101">
        <f>อุดรธานี!AO65</f>
        <v>2579846.4300000002</v>
      </c>
      <c r="L417" s="101">
        <f>อุดรธานี!AP65</f>
        <v>1871318.9300000002</v>
      </c>
      <c r="M417" s="101">
        <f>อุดรธานี!AQ65</f>
        <v>1214352.94</v>
      </c>
      <c r="N417" s="98"/>
      <c r="O417" s="98"/>
      <c r="P417" s="98"/>
      <c r="Q417" s="107">
        <f>L417-M417</f>
        <v>656965.99000000022</v>
      </c>
      <c r="R417" s="108">
        <f>L417/H417</f>
        <v>519.66646209386283</v>
      </c>
    </row>
    <row r="418" spans="1:18" s="109" customFormat="1" x14ac:dyDescent="0.7">
      <c r="A418" s="103">
        <v>19</v>
      </c>
      <c r="B418" s="104" t="s">
        <v>50</v>
      </c>
      <c r="C418" s="104"/>
      <c r="D418" s="104"/>
      <c r="E418" s="104" t="s">
        <v>63</v>
      </c>
      <c r="F418" s="104"/>
      <c r="G418" s="104" t="s">
        <v>340</v>
      </c>
      <c r="H418" s="110">
        <f>SUM(H416:H417)</f>
        <v>3601</v>
      </c>
      <c r="I418" s="103"/>
      <c r="J418" s="106">
        <f>SUM(J416:J417)</f>
        <v>2487999.17</v>
      </c>
      <c r="K418" s="106">
        <f>SUM(K416:K417)</f>
        <v>2579846.4300000002</v>
      </c>
      <c r="L418" s="106">
        <f>SUM(L416:L417)</f>
        <v>1871318.9300000002</v>
      </c>
      <c r="M418" s="106">
        <f>SUM(M416:M417)</f>
        <v>1214352.94</v>
      </c>
      <c r="N418" s="104">
        <v>1</v>
      </c>
      <c r="O418" s="104">
        <v>1</v>
      </c>
      <c r="P418" s="104">
        <f>N418-O418</f>
        <v>0</v>
      </c>
      <c r="Q418" s="107"/>
      <c r="R418" s="108"/>
    </row>
    <row r="419" spans="1:18" x14ac:dyDescent="0.7">
      <c r="A419" s="97">
        <v>1</v>
      </c>
      <c r="B419" s="98" t="s">
        <v>50</v>
      </c>
      <c r="C419" s="98" t="s">
        <v>341</v>
      </c>
      <c r="D419" s="98" t="s">
        <v>145</v>
      </c>
      <c r="E419" s="98" t="s">
        <v>42</v>
      </c>
      <c r="F419" s="98" t="s">
        <v>196</v>
      </c>
      <c r="G419" s="98" t="s">
        <v>342</v>
      </c>
      <c r="H419" s="99"/>
      <c r="I419" s="97"/>
      <c r="J419" s="100"/>
      <c r="K419" s="101"/>
      <c r="L419" s="102"/>
      <c r="M419" s="102"/>
      <c r="N419" s="98"/>
      <c r="O419" s="98"/>
      <c r="P419" s="98"/>
    </row>
    <row r="420" spans="1:18" x14ac:dyDescent="0.7">
      <c r="A420" s="97">
        <v>2</v>
      </c>
      <c r="B420" s="98" t="s">
        <v>50</v>
      </c>
      <c r="C420" s="98" t="s">
        <v>341</v>
      </c>
      <c r="D420" s="98" t="s">
        <v>145</v>
      </c>
      <c r="E420" s="98" t="s">
        <v>42</v>
      </c>
      <c r="F420" s="98" t="s">
        <v>166</v>
      </c>
      <c r="G420" s="98" t="s">
        <v>1000</v>
      </c>
      <c r="H420" s="99">
        <v>3953</v>
      </c>
      <c r="I420" s="97">
        <v>3</v>
      </c>
      <c r="J420" s="102">
        <f>อุดรธานี!F211</f>
        <v>1539023.12</v>
      </c>
      <c r="K420" s="101">
        <f>อุดรธานี!AO211</f>
        <v>1976847.4600000002</v>
      </c>
      <c r="L420" s="101">
        <f>อุดรธานี!AP211</f>
        <v>1026199.26</v>
      </c>
      <c r="M420" s="101">
        <f>อุดรธานี!AQ211</f>
        <v>690112.04</v>
      </c>
      <c r="N420" s="98"/>
      <c r="O420" s="98"/>
      <c r="P420" s="98"/>
      <c r="Q420" s="90">
        <f t="shared" si="14"/>
        <v>336087.22</v>
      </c>
      <c r="R420" s="91">
        <f t="shared" si="15"/>
        <v>259.60011636731599</v>
      </c>
    </row>
    <row r="421" spans="1:18" x14ac:dyDescent="0.7">
      <c r="A421" s="97">
        <v>3</v>
      </c>
      <c r="B421" s="98" t="s">
        <v>50</v>
      </c>
      <c r="C421" s="98" t="s">
        <v>341</v>
      </c>
      <c r="D421" s="98" t="s">
        <v>145</v>
      </c>
      <c r="E421" s="98" t="s">
        <v>42</v>
      </c>
      <c r="F421" s="98" t="s">
        <v>166</v>
      </c>
      <c r="G421" s="98" t="s">
        <v>1001</v>
      </c>
      <c r="H421" s="99">
        <v>3395</v>
      </c>
      <c r="I421" s="97">
        <v>3</v>
      </c>
      <c r="J421" s="102">
        <f>อุดรธานี!F212</f>
        <v>1100766.26</v>
      </c>
      <c r="K421" s="101">
        <f>อุดรธานี!AO212</f>
        <v>1306144.78</v>
      </c>
      <c r="L421" s="101">
        <f>อุดรธานี!AP212</f>
        <v>1773285.8399999999</v>
      </c>
      <c r="M421" s="101">
        <f>อุดรธานี!AQ212</f>
        <v>796236.99</v>
      </c>
      <c r="N421" s="98"/>
      <c r="O421" s="98"/>
      <c r="P421" s="98"/>
      <c r="Q421" s="90">
        <f t="shared" si="14"/>
        <v>977048.84999999986</v>
      </c>
      <c r="R421" s="91">
        <f t="shared" si="15"/>
        <v>522.3227805596465</v>
      </c>
    </row>
    <row r="422" spans="1:18" x14ac:dyDescent="0.7">
      <c r="A422" s="97">
        <v>4</v>
      </c>
      <c r="B422" s="98" t="s">
        <v>50</v>
      </c>
      <c r="C422" s="98" t="s">
        <v>341</v>
      </c>
      <c r="D422" s="98" t="s">
        <v>145</v>
      </c>
      <c r="E422" s="98" t="s">
        <v>42</v>
      </c>
      <c r="F422" s="98" t="s">
        <v>166</v>
      </c>
      <c r="G422" s="98" t="s">
        <v>1002</v>
      </c>
      <c r="H422" s="99">
        <v>2697</v>
      </c>
      <c r="I422" s="97">
        <v>2</v>
      </c>
      <c r="J422" s="102">
        <f>อุดรธานี!F213</f>
        <v>928551.88</v>
      </c>
      <c r="K422" s="101">
        <f>อุดรธานี!AO213</f>
        <v>1155771.94</v>
      </c>
      <c r="L422" s="101">
        <f>อุดรธานี!AP213</f>
        <v>1233665.77</v>
      </c>
      <c r="M422" s="101">
        <f>อุดรธานี!AQ213</f>
        <v>766009.9</v>
      </c>
      <c r="N422" s="98"/>
      <c r="O422" s="98"/>
      <c r="P422" s="98"/>
      <c r="Q422" s="90">
        <f t="shared" si="14"/>
        <v>467655.87</v>
      </c>
      <c r="R422" s="91">
        <f t="shared" si="15"/>
        <v>457.42149425287357</v>
      </c>
    </row>
    <row r="423" spans="1:18" x14ac:dyDescent="0.7">
      <c r="A423" s="97">
        <v>5</v>
      </c>
      <c r="B423" s="98" t="s">
        <v>50</v>
      </c>
      <c r="C423" s="98" t="s">
        <v>341</v>
      </c>
      <c r="D423" s="98" t="s">
        <v>145</v>
      </c>
      <c r="E423" s="98" t="s">
        <v>42</v>
      </c>
      <c r="F423" s="98" t="s">
        <v>166</v>
      </c>
      <c r="G423" s="98" t="s">
        <v>1003</v>
      </c>
      <c r="H423" s="99">
        <v>5919</v>
      </c>
      <c r="I423" s="97">
        <v>4</v>
      </c>
      <c r="J423" s="102">
        <f>อุดรธานี!F214</f>
        <v>1367468</v>
      </c>
      <c r="K423" s="101">
        <f>อุดรธานี!AO214</f>
        <v>1486268.97</v>
      </c>
      <c r="L423" s="101">
        <f>อุดรธานี!AP214</f>
        <v>2190389.4700000002</v>
      </c>
      <c r="M423" s="101">
        <f>อุดรธานี!AQ214</f>
        <v>1405790.64</v>
      </c>
      <c r="N423" s="98"/>
      <c r="O423" s="98"/>
      <c r="P423" s="98"/>
      <c r="Q423" s="90">
        <f t="shared" si="14"/>
        <v>784598.83000000031</v>
      </c>
      <c r="R423" s="91">
        <f t="shared" si="15"/>
        <v>370.06073154249032</v>
      </c>
    </row>
    <row r="424" spans="1:18" x14ac:dyDescent="0.7">
      <c r="A424" s="97">
        <v>6</v>
      </c>
      <c r="B424" s="98" t="s">
        <v>50</v>
      </c>
      <c r="C424" s="98" t="s">
        <v>341</v>
      </c>
      <c r="D424" s="98" t="s">
        <v>145</v>
      </c>
      <c r="E424" s="98" t="s">
        <v>42</v>
      </c>
      <c r="F424" s="98" t="s">
        <v>166</v>
      </c>
      <c r="G424" s="98" t="s">
        <v>1004</v>
      </c>
      <c r="H424" s="99">
        <v>1598</v>
      </c>
      <c r="I424" s="97">
        <v>2</v>
      </c>
      <c r="J424" s="102">
        <f>อุดรธานี!F215</f>
        <v>815984.07</v>
      </c>
      <c r="K424" s="101">
        <f>อุดรธานี!AO215</f>
        <v>907246.20000000007</v>
      </c>
      <c r="L424" s="101">
        <f>อุดรธานี!AP215</f>
        <v>893856.62</v>
      </c>
      <c r="M424" s="101">
        <f>อุดรธานี!AQ215</f>
        <v>341807.46</v>
      </c>
      <c r="N424" s="98"/>
      <c r="O424" s="98"/>
      <c r="P424" s="98"/>
      <c r="Q424" s="90">
        <f t="shared" si="14"/>
        <v>552049.15999999992</v>
      </c>
      <c r="R424" s="91">
        <f t="shared" si="15"/>
        <v>559.35958698372963</v>
      </c>
    </row>
    <row r="425" spans="1:18" s="109" customFormat="1" x14ac:dyDescent="0.7">
      <c r="A425" s="103">
        <v>20</v>
      </c>
      <c r="B425" s="104" t="s">
        <v>50</v>
      </c>
      <c r="C425" s="104"/>
      <c r="D425" s="104"/>
      <c r="E425" s="104" t="s">
        <v>63</v>
      </c>
      <c r="F425" s="104"/>
      <c r="G425" s="104" t="s">
        <v>343</v>
      </c>
      <c r="H425" s="110">
        <f>SUM(H419:H424)</f>
        <v>17562</v>
      </c>
      <c r="I425" s="103"/>
      <c r="J425" s="106">
        <f>SUM(J419:J424)</f>
        <v>5751793.3300000001</v>
      </c>
      <c r="K425" s="141">
        <f>SUM(K419:K424)</f>
        <v>6832279.3499999996</v>
      </c>
      <c r="L425" s="106">
        <f>SUM(L419:L424)</f>
        <v>7117396.96</v>
      </c>
      <c r="M425" s="106">
        <f>SUM(M419:M424)</f>
        <v>3999957.0300000003</v>
      </c>
      <c r="N425" s="104">
        <v>5</v>
      </c>
      <c r="O425" s="104">
        <v>5</v>
      </c>
      <c r="P425" s="104">
        <f>N425-O425</f>
        <v>0</v>
      </c>
      <c r="Q425" s="107">
        <f t="shared" si="14"/>
        <v>3117439.9299999997</v>
      </c>
      <c r="R425" s="108">
        <f>L425/H425</f>
        <v>405.27257487757657</v>
      </c>
    </row>
    <row r="426" spans="1:18" x14ac:dyDescent="0.7">
      <c r="A426" s="97">
        <v>1</v>
      </c>
      <c r="B426" s="98" t="s">
        <v>50</v>
      </c>
      <c r="C426" s="98" t="s">
        <v>344</v>
      </c>
      <c r="D426" s="98" t="s">
        <v>345</v>
      </c>
      <c r="E426" s="98" t="s">
        <v>31</v>
      </c>
      <c r="F426" s="98" t="s">
        <v>196</v>
      </c>
      <c r="G426" s="98" t="s">
        <v>346</v>
      </c>
      <c r="H426" s="99"/>
      <c r="I426" s="97"/>
      <c r="J426" s="100"/>
      <c r="K426" s="101"/>
      <c r="L426" s="102"/>
      <c r="M426" s="102"/>
      <c r="N426" s="98"/>
      <c r="O426" s="98"/>
      <c r="P426" s="98"/>
    </row>
    <row r="427" spans="1:18" x14ac:dyDescent="0.7">
      <c r="A427" s="97">
        <v>2</v>
      </c>
      <c r="B427" s="98" t="s">
        <v>50</v>
      </c>
      <c r="C427" s="98" t="s">
        <v>344</v>
      </c>
      <c r="D427" s="98" t="s">
        <v>345</v>
      </c>
      <c r="E427" s="98" t="s">
        <v>31</v>
      </c>
      <c r="F427" s="98" t="s">
        <v>166</v>
      </c>
      <c r="G427" s="98" t="s">
        <v>1005</v>
      </c>
      <c r="H427" s="99">
        <v>6116</v>
      </c>
      <c r="I427" s="97">
        <v>5</v>
      </c>
      <c r="J427" s="102">
        <f>อุดรธานี!F216</f>
        <v>711019.37</v>
      </c>
      <c r="K427" s="101">
        <f>อุดรธานี!AO216</f>
        <v>776668.59</v>
      </c>
      <c r="L427" s="101">
        <f>อุดรธานี!AP216</f>
        <v>1081668.6800000002</v>
      </c>
      <c r="M427" s="101">
        <f>อุดรธานี!AQ216</f>
        <v>958092.3</v>
      </c>
      <c r="N427" s="98"/>
      <c r="O427" s="98"/>
      <c r="P427" s="98"/>
      <c r="Q427" s="90">
        <f t="shared" si="14"/>
        <v>123576.38000000012</v>
      </c>
      <c r="R427" s="91">
        <f t="shared" si="15"/>
        <v>176.85884238064097</v>
      </c>
    </row>
    <row r="428" spans="1:18" x14ac:dyDescent="0.7">
      <c r="A428" s="97">
        <v>3</v>
      </c>
      <c r="B428" s="98" t="s">
        <v>50</v>
      </c>
      <c r="C428" s="98" t="s">
        <v>344</v>
      </c>
      <c r="D428" s="98" t="s">
        <v>345</v>
      </c>
      <c r="E428" s="98" t="s">
        <v>31</v>
      </c>
      <c r="F428" s="98" t="s">
        <v>166</v>
      </c>
      <c r="G428" s="98" t="s">
        <v>1006</v>
      </c>
      <c r="H428" s="99">
        <v>2482</v>
      </c>
      <c r="I428" s="97">
        <v>2</v>
      </c>
      <c r="J428" s="102">
        <f>อุดรธานี!F217</f>
        <v>704129.04</v>
      </c>
      <c r="K428" s="101">
        <f>อุดรธานี!AO217</f>
        <v>782737.78</v>
      </c>
      <c r="L428" s="101">
        <f>อุดรธานี!AP217</f>
        <v>726188.21</v>
      </c>
      <c r="M428" s="101">
        <f>อุดรธานี!AQ217</f>
        <v>496570.6</v>
      </c>
      <c r="N428" s="98"/>
      <c r="O428" s="98"/>
      <c r="P428" s="98"/>
      <c r="Q428" s="90">
        <f t="shared" si="14"/>
        <v>229617.61</v>
      </c>
      <c r="R428" s="91">
        <f t="shared" si="15"/>
        <v>292.58187348912168</v>
      </c>
    </row>
    <row r="429" spans="1:18" x14ac:dyDescent="0.7">
      <c r="A429" s="97">
        <v>4</v>
      </c>
      <c r="B429" s="98" t="s">
        <v>50</v>
      </c>
      <c r="C429" s="98" t="s">
        <v>344</v>
      </c>
      <c r="D429" s="98" t="s">
        <v>345</v>
      </c>
      <c r="E429" s="98" t="s">
        <v>31</v>
      </c>
      <c r="F429" s="98" t="s">
        <v>166</v>
      </c>
      <c r="G429" s="98" t="s">
        <v>1007</v>
      </c>
      <c r="H429" s="99">
        <v>2658</v>
      </c>
      <c r="I429" s="97">
        <v>2</v>
      </c>
      <c r="J429" s="102">
        <f>อุดรธานี!F218</f>
        <v>398450.88</v>
      </c>
      <c r="K429" s="101">
        <f>อุดรธานี!AO218</f>
        <v>340636.23</v>
      </c>
      <c r="L429" s="101">
        <f>อุดรธานี!AP218</f>
        <v>972481.35</v>
      </c>
      <c r="M429" s="101">
        <f>อุดรธานี!AQ218</f>
        <v>864306.64</v>
      </c>
      <c r="N429" s="98"/>
      <c r="O429" s="98"/>
      <c r="P429" s="98"/>
      <c r="Q429" s="90">
        <f t="shared" si="14"/>
        <v>108174.70999999996</v>
      </c>
      <c r="R429" s="91">
        <f t="shared" si="15"/>
        <v>365.86958239277652</v>
      </c>
    </row>
    <row r="430" spans="1:18" x14ac:dyDescent="0.7">
      <c r="A430" s="97">
        <v>5</v>
      </c>
      <c r="B430" s="98" t="s">
        <v>50</v>
      </c>
      <c r="C430" s="98" t="s">
        <v>344</v>
      </c>
      <c r="D430" s="98" t="s">
        <v>345</v>
      </c>
      <c r="E430" s="98" t="s">
        <v>31</v>
      </c>
      <c r="F430" s="98" t="s">
        <v>166</v>
      </c>
      <c r="G430" s="98" t="s">
        <v>1008</v>
      </c>
      <c r="H430" s="99">
        <v>7912</v>
      </c>
      <c r="I430" s="97">
        <v>5</v>
      </c>
      <c r="J430" s="102">
        <f>อุดรธานี!F219</f>
        <v>381809.65</v>
      </c>
      <c r="K430" s="101">
        <f>อุดรธานี!AO219</f>
        <v>663589.78</v>
      </c>
      <c r="L430" s="101">
        <f>อุดรธานี!AP219</f>
        <v>1838254.0399999998</v>
      </c>
      <c r="M430" s="101">
        <f>อุดรธานี!AQ219</f>
        <v>2453172.15</v>
      </c>
      <c r="N430" s="98"/>
      <c r="O430" s="98"/>
      <c r="P430" s="98"/>
      <c r="Q430" s="90">
        <f t="shared" si="14"/>
        <v>-614918.1100000001</v>
      </c>
      <c r="R430" s="91">
        <f t="shared" si="15"/>
        <v>232.33746713852375</v>
      </c>
    </row>
    <row r="431" spans="1:18" s="109" customFormat="1" x14ac:dyDescent="0.7">
      <c r="A431" s="103">
        <v>21</v>
      </c>
      <c r="B431" s="104" t="s">
        <v>50</v>
      </c>
      <c r="C431" s="104"/>
      <c r="D431" s="104"/>
      <c r="E431" s="104" t="s">
        <v>63</v>
      </c>
      <c r="F431" s="104"/>
      <c r="G431" s="104" t="s">
        <v>347</v>
      </c>
      <c r="H431" s="110">
        <f>SUM(H426:H430)</f>
        <v>19168</v>
      </c>
      <c r="I431" s="103"/>
      <c r="J431" s="106">
        <f>SUM(J426:J430)</f>
        <v>2195408.94</v>
      </c>
      <c r="K431" s="106">
        <f>SUM(K426:K430)</f>
        <v>2563632.38</v>
      </c>
      <c r="L431" s="106">
        <f>SUM(L426:L430)</f>
        <v>4618592.28</v>
      </c>
      <c r="M431" s="106">
        <f>SUM(M426:M430)</f>
        <v>4772141.6899999995</v>
      </c>
      <c r="N431" s="104">
        <v>4</v>
      </c>
      <c r="O431" s="104">
        <v>4</v>
      </c>
      <c r="P431" s="104">
        <f>N431-O431</f>
        <v>0</v>
      </c>
      <c r="Q431" s="107">
        <f t="shared" si="14"/>
        <v>-153549.40999999922</v>
      </c>
      <c r="R431" s="108">
        <f t="shared" si="15"/>
        <v>240.953270033389</v>
      </c>
    </row>
    <row r="432" spans="1:18" s="109" customFormat="1" ht="24" customHeight="1" thickBot="1" x14ac:dyDescent="0.75">
      <c r="A432" s="118"/>
      <c r="B432" s="119" t="s">
        <v>50</v>
      </c>
      <c r="C432" s="119" t="s">
        <v>50</v>
      </c>
      <c r="D432" s="119" t="s">
        <v>50</v>
      </c>
      <c r="E432" s="119" t="s">
        <v>50</v>
      </c>
      <c r="F432" s="119"/>
      <c r="G432" s="119" t="s">
        <v>348</v>
      </c>
      <c r="H432" s="120">
        <f>H209+H222+H235+H253+H264+H280+H288+H294+H308+H320+H337+H359+H370+H385+H392+H398+H409+H415+H418+H425+H431</f>
        <v>1016190</v>
      </c>
      <c r="I432" s="118"/>
      <c r="J432" s="121">
        <f t="shared" ref="J432:O432" si="16">J209+J222+J235+J253+J264+J280+J288+J294+J308+J320+J337+J359+J370+J385+J392+J398+J409+J415+J418+J425+J431</f>
        <v>179365110.56</v>
      </c>
      <c r="K432" s="122">
        <f t="shared" si="16"/>
        <v>237522162.61000001</v>
      </c>
      <c r="L432" s="121">
        <f t="shared" si="16"/>
        <v>310581570.77999997</v>
      </c>
      <c r="M432" s="121">
        <f t="shared" si="16"/>
        <v>232750826.56</v>
      </c>
      <c r="N432" s="119">
        <f t="shared" si="16"/>
        <v>210</v>
      </c>
      <c r="O432" s="119">
        <f t="shared" si="16"/>
        <v>210</v>
      </c>
      <c r="P432" s="119">
        <f>N432-O432</f>
        <v>0</v>
      </c>
      <c r="Q432" s="107">
        <f t="shared" si="14"/>
        <v>77830744.219999969</v>
      </c>
      <c r="R432" s="108">
        <f t="shared" si="15"/>
        <v>305.63336657514833</v>
      </c>
    </row>
    <row r="433" spans="1:18" ht="24" customHeight="1" thickTop="1" thickBot="1" x14ac:dyDescent="0.75">
      <c r="A433" s="123"/>
      <c r="B433" s="124"/>
      <c r="C433" s="124"/>
      <c r="D433" s="124"/>
      <c r="E433" s="361" t="s">
        <v>349</v>
      </c>
      <c r="F433" s="362"/>
      <c r="G433" s="363"/>
      <c r="H433" s="125"/>
      <c r="I433" s="123"/>
      <c r="J433" s="126">
        <f>J432/O432</f>
        <v>854119.57409523812</v>
      </c>
      <c r="K433" s="127">
        <f>K432/O432</f>
        <v>1131057.9171904763</v>
      </c>
      <c r="L433" s="126">
        <f>L432/O432</f>
        <v>1478959.8608571428</v>
      </c>
      <c r="M433" s="126">
        <f>M432/O432</f>
        <v>1108337.2693333332</v>
      </c>
      <c r="N433" s="173"/>
      <c r="O433" s="173"/>
      <c r="P433" s="173"/>
      <c r="Q433" s="90">
        <f t="shared" si="14"/>
        <v>370622.59152380959</v>
      </c>
    </row>
    <row r="434" spans="1:18" ht="25.2" thickTop="1" x14ac:dyDescent="0.7">
      <c r="A434" s="128">
        <v>1</v>
      </c>
      <c r="B434" s="129" t="s">
        <v>46</v>
      </c>
      <c r="C434" s="129" t="s">
        <v>350</v>
      </c>
      <c r="D434" s="129" t="s">
        <v>351</v>
      </c>
      <c r="E434" s="129" t="s">
        <v>352</v>
      </c>
      <c r="F434" s="129" t="s">
        <v>163</v>
      </c>
      <c r="G434" s="129" t="s">
        <v>353</v>
      </c>
      <c r="H434" s="130"/>
      <c r="I434" s="128"/>
      <c r="J434" s="131"/>
      <c r="K434" s="132"/>
      <c r="L434" s="133"/>
      <c r="M434" s="133"/>
      <c r="N434" s="129"/>
      <c r="O434" s="129"/>
      <c r="P434" s="129"/>
    </row>
    <row r="435" spans="1:18" x14ac:dyDescent="0.7">
      <c r="A435" s="97">
        <v>2</v>
      </c>
      <c r="B435" s="98" t="s">
        <v>46</v>
      </c>
      <c r="C435" s="98" t="s">
        <v>350</v>
      </c>
      <c r="D435" s="98" t="s">
        <v>351</v>
      </c>
      <c r="E435" s="98" t="s">
        <v>352</v>
      </c>
      <c r="F435" s="98" t="s">
        <v>166</v>
      </c>
      <c r="G435" s="98" t="s">
        <v>671</v>
      </c>
      <c r="H435" s="99">
        <v>6960</v>
      </c>
      <c r="I435" s="97">
        <v>5</v>
      </c>
      <c r="J435" s="100">
        <f>SUM('เลย '!F4)</f>
        <v>525523.39</v>
      </c>
      <c r="K435" s="101">
        <f>SUM('เลย '!AO4)</f>
        <v>605037.42000000004</v>
      </c>
      <c r="L435" s="102">
        <f>'เลย '!AP4</f>
        <v>1536895.52</v>
      </c>
      <c r="M435" s="102">
        <f>'เลย '!AQ4</f>
        <v>1785540.0099999998</v>
      </c>
      <c r="N435" s="98"/>
      <c r="O435" s="98"/>
      <c r="P435" s="98"/>
      <c r="Q435" s="90">
        <f t="shared" si="14"/>
        <v>-248644.48999999976</v>
      </c>
      <c r="R435" s="91">
        <f t="shared" si="15"/>
        <v>220.81832183908045</v>
      </c>
    </row>
    <row r="436" spans="1:18" x14ac:dyDescent="0.7">
      <c r="A436" s="97">
        <v>3</v>
      </c>
      <c r="B436" s="98" t="s">
        <v>46</v>
      </c>
      <c r="C436" s="98" t="s">
        <v>350</v>
      </c>
      <c r="D436" s="98" t="s">
        <v>351</v>
      </c>
      <c r="E436" s="98" t="s">
        <v>352</v>
      </c>
      <c r="F436" s="98" t="s">
        <v>166</v>
      </c>
      <c r="G436" s="98" t="s">
        <v>672</v>
      </c>
      <c r="H436" s="99">
        <v>2157</v>
      </c>
      <c r="I436" s="97">
        <v>2</v>
      </c>
      <c r="J436" s="100">
        <f>SUM('เลย '!F5)</f>
        <v>200626.25</v>
      </c>
      <c r="K436" s="101">
        <f>SUM('เลย '!AO5)</f>
        <v>326377.01</v>
      </c>
      <c r="L436" s="102">
        <f>'เลย '!AP5</f>
        <v>783543.71</v>
      </c>
      <c r="M436" s="102">
        <f>'เลย '!AQ5</f>
        <v>712004.86</v>
      </c>
      <c r="N436" s="98"/>
      <c r="O436" s="98"/>
      <c r="P436" s="98"/>
      <c r="Q436" s="90">
        <f t="shared" si="14"/>
        <v>71538.849999999977</v>
      </c>
      <c r="R436" s="91">
        <f t="shared" si="15"/>
        <v>363.25624014835415</v>
      </c>
    </row>
    <row r="437" spans="1:18" x14ac:dyDescent="0.7">
      <c r="A437" s="97">
        <v>4</v>
      </c>
      <c r="B437" s="98" t="s">
        <v>46</v>
      </c>
      <c r="C437" s="98" t="s">
        <v>350</v>
      </c>
      <c r="D437" s="98" t="s">
        <v>351</v>
      </c>
      <c r="E437" s="98" t="s">
        <v>352</v>
      </c>
      <c r="F437" s="98" t="s">
        <v>166</v>
      </c>
      <c r="G437" s="98" t="s">
        <v>673</v>
      </c>
      <c r="H437" s="99">
        <v>6575</v>
      </c>
      <c r="I437" s="97">
        <v>5</v>
      </c>
      <c r="J437" s="100">
        <f>SUM('เลย '!F6)</f>
        <v>541017.22</v>
      </c>
      <c r="K437" s="101">
        <f>SUM('เลย '!AO6)</f>
        <v>433767.15999999992</v>
      </c>
      <c r="L437" s="102">
        <f>'เลย '!AP6</f>
        <v>1461730.74</v>
      </c>
      <c r="M437" s="102">
        <f>'เลย '!AQ6</f>
        <v>1546381.9400000002</v>
      </c>
      <c r="N437" s="98"/>
      <c r="O437" s="98"/>
      <c r="P437" s="98"/>
      <c r="Q437" s="90">
        <f t="shared" si="14"/>
        <v>-84651.200000000186</v>
      </c>
      <c r="R437" s="91">
        <f t="shared" si="15"/>
        <v>222.31646235741445</v>
      </c>
    </row>
    <row r="438" spans="1:18" x14ac:dyDescent="0.7">
      <c r="A438" s="97">
        <v>5</v>
      </c>
      <c r="B438" s="98" t="s">
        <v>46</v>
      </c>
      <c r="C438" s="98" t="s">
        <v>350</v>
      </c>
      <c r="D438" s="98" t="s">
        <v>351</v>
      </c>
      <c r="E438" s="98" t="s">
        <v>352</v>
      </c>
      <c r="F438" s="98" t="s">
        <v>166</v>
      </c>
      <c r="G438" s="98" t="s">
        <v>674</v>
      </c>
      <c r="H438" s="99">
        <v>3382</v>
      </c>
      <c r="I438" s="97">
        <v>3</v>
      </c>
      <c r="J438" s="100">
        <f>SUM('เลย '!F7)</f>
        <v>542244.42000000004</v>
      </c>
      <c r="K438" s="101">
        <f>SUM('เลย '!AO7)</f>
        <v>685404.87000000011</v>
      </c>
      <c r="L438" s="102">
        <f>'เลย '!AP7</f>
        <v>843578.62</v>
      </c>
      <c r="M438" s="102">
        <f>'เลย '!AQ7</f>
        <v>774990.61</v>
      </c>
      <c r="N438" s="98"/>
      <c r="O438" s="98"/>
      <c r="P438" s="98"/>
      <c r="Q438" s="90">
        <f t="shared" si="14"/>
        <v>68588.010000000009</v>
      </c>
      <c r="R438" s="91">
        <f t="shared" si="15"/>
        <v>249.43188054405678</v>
      </c>
    </row>
    <row r="439" spans="1:18" x14ac:dyDescent="0.7">
      <c r="A439" s="97">
        <v>6</v>
      </c>
      <c r="B439" s="98" t="s">
        <v>46</v>
      </c>
      <c r="C439" s="98" t="s">
        <v>350</v>
      </c>
      <c r="D439" s="98" t="s">
        <v>351</v>
      </c>
      <c r="E439" s="98" t="s">
        <v>352</v>
      </c>
      <c r="F439" s="98" t="s">
        <v>166</v>
      </c>
      <c r="G439" s="98" t="s">
        <v>675</v>
      </c>
      <c r="H439" s="99">
        <v>3200</v>
      </c>
      <c r="I439" s="97">
        <v>3</v>
      </c>
      <c r="J439" s="100">
        <f>SUM('เลย '!F8)</f>
        <v>241817.1</v>
      </c>
      <c r="K439" s="101">
        <f>SUM('เลย '!AO8)</f>
        <v>279359.15000000002</v>
      </c>
      <c r="L439" s="102">
        <f>'เลย '!AP8</f>
        <v>913975.40999999992</v>
      </c>
      <c r="M439" s="102">
        <f>'เลย '!AQ8</f>
        <v>717583.07</v>
      </c>
      <c r="N439" s="98"/>
      <c r="O439" s="98"/>
      <c r="P439" s="98"/>
      <c r="Q439" s="90">
        <f t="shared" si="14"/>
        <v>196392.33999999997</v>
      </c>
      <c r="R439" s="91">
        <f t="shared" si="15"/>
        <v>285.61731562499995</v>
      </c>
    </row>
    <row r="440" spans="1:18" x14ac:dyDescent="0.7">
      <c r="A440" s="97">
        <v>7</v>
      </c>
      <c r="B440" s="98" t="s">
        <v>46</v>
      </c>
      <c r="C440" s="98" t="s">
        <v>350</v>
      </c>
      <c r="D440" s="98" t="s">
        <v>351</v>
      </c>
      <c r="E440" s="98" t="s">
        <v>352</v>
      </c>
      <c r="F440" s="98" t="s">
        <v>166</v>
      </c>
      <c r="G440" s="98" t="s">
        <v>676</v>
      </c>
      <c r="H440" s="99">
        <v>3215</v>
      </c>
      <c r="I440" s="97">
        <v>3</v>
      </c>
      <c r="J440" s="100">
        <f>SUM('เลย '!F9)</f>
        <v>771473.89</v>
      </c>
      <c r="K440" s="101">
        <f>SUM('เลย '!AO9)</f>
        <v>885898.97</v>
      </c>
      <c r="L440" s="102">
        <f>'เลย '!AP9</f>
        <v>1098435.8900000001</v>
      </c>
      <c r="M440" s="102">
        <f>'เลย '!AQ9</f>
        <v>745830.81</v>
      </c>
      <c r="N440" s="98"/>
      <c r="O440" s="98"/>
      <c r="P440" s="98"/>
      <c r="Q440" s="90">
        <f t="shared" si="14"/>
        <v>352605.08000000007</v>
      </c>
      <c r="R440" s="91">
        <f t="shared" si="15"/>
        <v>341.65968584758946</v>
      </c>
    </row>
    <row r="441" spans="1:18" x14ac:dyDescent="0.7">
      <c r="A441" s="97">
        <v>8</v>
      </c>
      <c r="B441" s="98" t="s">
        <v>46</v>
      </c>
      <c r="C441" s="98" t="s">
        <v>350</v>
      </c>
      <c r="D441" s="98" t="s">
        <v>351</v>
      </c>
      <c r="E441" s="98" t="s">
        <v>352</v>
      </c>
      <c r="F441" s="98" t="s">
        <v>166</v>
      </c>
      <c r="G441" s="98" t="s">
        <v>677</v>
      </c>
      <c r="H441" s="99">
        <v>1812</v>
      </c>
      <c r="I441" s="97">
        <v>2</v>
      </c>
      <c r="J441" s="100">
        <f>SUM('เลย '!F10)</f>
        <v>769432.9</v>
      </c>
      <c r="K441" s="101">
        <f>SUM('เลย '!AO10)</f>
        <v>906375.35</v>
      </c>
      <c r="L441" s="102">
        <f>'เลย '!AP10</f>
        <v>1263405.29</v>
      </c>
      <c r="M441" s="102">
        <f>'เลย '!AQ10</f>
        <v>1040829.3800000001</v>
      </c>
      <c r="N441" s="98"/>
      <c r="O441" s="98"/>
      <c r="P441" s="98"/>
      <c r="Q441" s="90">
        <f t="shared" si="14"/>
        <v>222575.90999999992</v>
      </c>
      <c r="R441" s="91">
        <f t="shared" si="15"/>
        <v>697.24353752759384</v>
      </c>
    </row>
    <row r="442" spans="1:18" x14ac:dyDescent="0.7">
      <c r="A442" s="97">
        <v>9</v>
      </c>
      <c r="B442" s="98" t="s">
        <v>46</v>
      </c>
      <c r="C442" s="98" t="s">
        <v>350</v>
      </c>
      <c r="D442" s="98" t="s">
        <v>351</v>
      </c>
      <c r="E442" s="98" t="s">
        <v>352</v>
      </c>
      <c r="F442" s="98" t="s">
        <v>166</v>
      </c>
      <c r="G442" s="98" t="s">
        <v>678</v>
      </c>
      <c r="H442" s="99">
        <v>6309</v>
      </c>
      <c r="I442" s="97">
        <v>5</v>
      </c>
      <c r="J442" s="100">
        <f>SUM('เลย '!F11)</f>
        <v>2495175.2000000002</v>
      </c>
      <c r="K442" s="101">
        <f>SUM('เลย '!AO11)</f>
        <v>2623113.6800000002</v>
      </c>
      <c r="L442" s="102">
        <f>'เลย '!AP11</f>
        <v>2771126.13</v>
      </c>
      <c r="M442" s="102">
        <f>'เลย '!AQ11</f>
        <v>1540804.8399999999</v>
      </c>
      <c r="N442" s="98"/>
      <c r="O442" s="98"/>
      <c r="P442" s="98"/>
      <c r="Q442" s="90">
        <f t="shared" si="14"/>
        <v>1230321.29</v>
      </c>
      <c r="R442" s="91">
        <f t="shared" si="15"/>
        <v>439.23381359961957</v>
      </c>
    </row>
    <row r="443" spans="1:18" x14ac:dyDescent="0.7">
      <c r="A443" s="97">
        <v>10</v>
      </c>
      <c r="B443" s="98" t="s">
        <v>46</v>
      </c>
      <c r="C443" s="98" t="s">
        <v>350</v>
      </c>
      <c r="D443" s="98" t="s">
        <v>351</v>
      </c>
      <c r="E443" s="98" t="s">
        <v>352</v>
      </c>
      <c r="F443" s="98" t="s">
        <v>166</v>
      </c>
      <c r="G443" s="98" t="s">
        <v>679</v>
      </c>
      <c r="H443" s="99">
        <v>2431</v>
      </c>
      <c r="I443" s="97">
        <v>2</v>
      </c>
      <c r="J443" s="100">
        <f>SUM('เลย '!F12)</f>
        <v>647290.59</v>
      </c>
      <c r="K443" s="101">
        <f>SUM('เลย '!AO12)</f>
        <v>731566.30999999994</v>
      </c>
      <c r="L443" s="102">
        <f>'เลย '!AP12</f>
        <v>1259526.3900000001</v>
      </c>
      <c r="M443" s="102">
        <f>'เลย '!AQ12</f>
        <v>1149988.73</v>
      </c>
      <c r="N443" s="98"/>
      <c r="O443" s="98"/>
      <c r="P443" s="98"/>
      <c r="Q443" s="90">
        <f t="shared" si="14"/>
        <v>109537.66000000015</v>
      </c>
      <c r="R443" s="91">
        <f t="shared" si="15"/>
        <v>518.11040312628552</v>
      </c>
    </row>
    <row r="444" spans="1:18" x14ac:dyDescent="0.7">
      <c r="A444" s="97">
        <v>11</v>
      </c>
      <c r="B444" s="98" t="s">
        <v>46</v>
      </c>
      <c r="C444" s="98" t="s">
        <v>350</v>
      </c>
      <c r="D444" s="98" t="s">
        <v>351</v>
      </c>
      <c r="E444" s="98" t="s">
        <v>352</v>
      </c>
      <c r="F444" s="98" t="s">
        <v>166</v>
      </c>
      <c r="G444" s="98" t="s">
        <v>680</v>
      </c>
      <c r="H444" s="99">
        <v>5164</v>
      </c>
      <c r="I444" s="97">
        <v>4</v>
      </c>
      <c r="J444" s="100">
        <f>SUM('เลย '!F13)</f>
        <v>1031070.08</v>
      </c>
      <c r="K444" s="101">
        <f>SUM('เลย '!AO13)</f>
        <v>1141676.55</v>
      </c>
      <c r="L444" s="102">
        <f>'เลย '!AP13</f>
        <v>1225477.97</v>
      </c>
      <c r="M444" s="102">
        <f>'เลย '!AQ13</f>
        <v>922551.92</v>
      </c>
      <c r="N444" s="98"/>
      <c r="O444" s="98"/>
      <c r="P444" s="98"/>
      <c r="Q444" s="90">
        <f t="shared" si="14"/>
        <v>302926.04999999993</v>
      </c>
      <c r="R444" s="91">
        <f t="shared" si="15"/>
        <v>237.31176800929512</v>
      </c>
    </row>
    <row r="445" spans="1:18" x14ac:dyDescent="0.7">
      <c r="A445" s="97">
        <v>12</v>
      </c>
      <c r="B445" s="98" t="s">
        <v>46</v>
      </c>
      <c r="C445" s="98" t="s">
        <v>350</v>
      </c>
      <c r="D445" s="98" t="s">
        <v>351</v>
      </c>
      <c r="E445" s="98" t="s">
        <v>352</v>
      </c>
      <c r="F445" s="98" t="s">
        <v>166</v>
      </c>
      <c r="G445" s="98" t="s">
        <v>681</v>
      </c>
      <c r="H445" s="99">
        <v>3157</v>
      </c>
      <c r="I445" s="97">
        <v>3</v>
      </c>
      <c r="J445" s="100">
        <f>SUM('เลย '!F14)</f>
        <v>337193.09</v>
      </c>
      <c r="K445" s="101">
        <f>SUM('เลย '!AO14)</f>
        <v>389930.04000000004</v>
      </c>
      <c r="L445" s="102">
        <f>'เลย '!AP14</f>
        <v>1241509.56</v>
      </c>
      <c r="M445" s="102">
        <f>'เลย '!AQ14</f>
        <v>956887.21</v>
      </c>
      <c r="N445" s="98"/>
      <c r="O445" s="98"/>
      <c r="P445" s="98"/>
      <c r="Q445" s="90">
        <f t="shared" si="14"/>
        <v>284622.35000000009</v>
      </c>
      <c r="R445" s="91">
        <f t="shared" si="15"/>
        <v>393.2561165663605</v>
      </c>
    </row>
    <row r="446" spans="1:18" x14ac:dyDescent="0.7">
      <c r="A446" s="97">
        <v>13</v>
      </c>
      <c r="B446" s="98" t="s">
        <v>46</v>
      </c>
      <c r="C446" s="98" t="s">
        <v>350</v>
      </c>
      <c r="D446" s="98" t="s">
        <v>351</v>
      </c>
      <c r="E446" s="98" t="s">
        <v>352</v>
      </c>
      <c r="F446" s="98" t="s">
        <v>166</v>
      </c>
      <c r="G446" s="98" t="s">
        <v>682</v>
      </c>
      <c r="H446" s="99">
        <v>5175</v>
      </c>
      <c r="I446" s="97">
        <v>4</v>
      </c>
      <c r="J446" s="100">
        <f>SUM('เลย '!F15)</f>
        <v>1085583.3700000001</v>
      </c>
      <c r="K446" s="101">
        <f>SUM('เลย '!AO15)</f>
        <v>1070196.79</v>
      </c>
      <c r="L446" s="102">
        <f>'เลย '!AP15</f>
        <v>1652249.58</v>
      </c>
      <c r="M446" s="102">
        <f>'เลย '!AQ15</f>
        <v>1371896.9</v>
      </c>
      <c r="N446" s="98"/>
      <c r="O446" s="98"/>
      <c r="P446" s="98"/>
      <c r="Q446" s="90">
        <f t="shared" si="14"/>
        <v>280352.68000000017</v>
      </c>
      <c r="R446" s="91">
        <f t="shared" si="15"/>
        <v>319.27528115942033</v>
      </c>
    </row>
    <row r="447" spans="1:18" x14ac:dyDescent="0.7">
      <c r="A447" s="97">
        <v>14</v>
      </c>
      <c r="B447" s="98" t="s">
        <v>46</v>
      </c>
      <c r="C447" s="98" t="s">
        <v>350</v>
      </c>
      <c r="D447" s="98" t="s">
        <v>351</v>
      </c>
      <c r="E447" s="98" t="s">
        <v>352</v>
      </c>
      <c r="F447" s="98" t="s">
        <v>166</v>
      </c>
      <c r="G447" s="98" t="s">
        <v>683</v>
      </c>
      <c r="H447" s="99">
        <v>3202</v>
      </c>
      <c r="I447" s="97">
        <v>3</v>
      </c>
      <c r="J447" s="100">
        <f>SUM('เลย '!F16)</f>
        <v>422818.87</v>
      </c>
      <c r="K447" s="101">
        <f>SUM('เลย '!AO16)</f>
        <v>508230.89</v>
      </c>
      <c r="L447" s="102">
        <f>'เลย '!AP16</f>
        <v>1420873.75</v>
      </c>
      <c r="M447" s="102">
        <f>'เลย '!AQ16</f>
        <v>1229184.27</v>
      </c>
      <c r="N447" s="98"/>
      <c r="O447" s="98"/>
      <c r="P447" s="98"/>
      <c r="Q447" s="90">
        <f t="shared" si="14"/>
        <v>191689.47999999998</v>
      </c>
      <c r="R447" s="91">
        <f t="shared" si="15"/>
        <v>443.74570580886945</v>
      </c>
    </row>
    <row r="448" spans="1:18" x14ac:dyDescent="0.7">
      <c r="A448" s="97">
        <v>15</v>
      </c>
      <c r="B448" s="98" t="s">
        <v>46</v>
      </c>
      <c r="C448" s="98" t="s">
        <v>350</v>
      </c>
      <c r="D448" s="98" t="s">
        <v>351</v>
      </c>
      <c r="E448" s="98" t="s">
        <v>352</v>
      </c>
      <c r="F448" s="98" t="s">
        <v>166</v>
      </c>
      <c r="G448" s="98" t="s">
        <v>684</v>
      </c>
      <c r="H448" s="99">
        <v>4707</v>
      </c>
      <c r="I448" s="97">
        <v>4</v>
      </c>
      <c r="J448" s="100">
        <f>SUM('เลย '!F17)</f>
        <v>961429.3</v>
      </c>
      <c r="K448" s="101">
        <f>SUM('เลย '!AO17)</f>
        <v>1215124.7000000002</v>
      </c>
      <c r="L448" s="102">
        <f>'เลย '!AP17</f>
        <v>1648895.04</v>
      </c>
      <c r="M448" s="102">
        <f>'เลย '!AQ17</f>
        <v>1392976.9300000002</v>
      </c>
      <c r="N448" s="98"/>
      <c r="O448" s="98"/>
      <c r="P448" s="98"/>
      <c r="Q448" s="90">
        <f t="shared" si="14"/>
        <v>255918.10999999987</v>
      </c>
      <c r="R448" s="91">
        <f t="shared" si="15"/>
        <v>350.30699808795413</v>
      </c>
    </row>
    <row r="449" spans="1:18" x14ac:dyDescent="0.7">
      <c r="A449" s="97">
        <v>16</v>
      </c>
      <c r="B449" s="98" t="s">
        <v>46</v>
      </c>
      <c r="C449" s="98" t="s">
        <v>350</v>
      </c>
      <c r="D449" s="98" t="s">
        <v>351</v>
      </c>
      <c r="E449" s="98" t="s">
        <v>352</v>
      </c>
      <c r="F449" s="98" t="s">
        <v>166</v>
      </c>
      <c r="G449" s="98" t="s">
        <v>685</v>
      </c>
      <c r="H449" s="99">
        <v>4252</v>
      </c>
      <c r="I449" s="97">
        <v>3</v>
      </c>
      <c r="J449" s="100">
        <f>SUM('เลย '!F18)</f>
        <v>1058757.18</v>
      </c>
      <c r="K449" s="101">
        <f>SUM('เลย '!AO18)</f>
        <v>1158143.6099999999</v>
      </c>
      <c r="L449" s="102">
        <f>'เลย '!AP18</f>
        <v>1806117.9</v>
      </c>
      <c r="M449" s="102">
        <f>'เลย '!AQ18</f>
        <v>1478381.5899999999</v>
      </c>
      <c r="N449" s="98"/>
      <c r="O449" s="98"/>
      <c r="P449" s="98"/>
      <c r="Q449" s="90">
        <f t="shared" si="14"/>
        <v>327736.31000000006</v>
      </c>
      <c r="R449" s="91">
        <f t="shared" si="15"/>
        <v>424.76902634054562</v>
      </c>
    </row>
    <row r="450" spans="1:18" x14ac:dyDescent="0.7">
      <c r="A450" s="97">
        <v>17</v>
      </c>
      <c r="B450" s="98" t="s">
        <v>46</v>
      </c>
      <c r="C450" s="98" t="s">
        <v>350</v>
      </c>
      <c r="D450" s="98" t="s">
        <v>351</v>
      </c>
      <c r="E450" s="98" t="s">
        <v>352</v>
      </c>
      <c r="F450" s="98" t="s">
        <v>166</v>
      </c>
      <c r="G450" s="98" t="s">
        <v>686</v>
      </c>
      <c r="H450" s="99">
        <v>5508</v>
      </c>
      <c r="I450" s="97">
        <v>4</v>
      </c>
      <c r="J450" s="100">
        <f>SUM('เลย '!F19)</f>
        <v>340100.51</v>
      </c>
      <c r="K450" s="101">
        <f>SUM('เลย '!AO19)</f>
        <v>358281.18</v>
      </c>
      <c r="L450" s="102">
        <f>'เลย '!AP19</f>
        <v>860368.4</v>
      </c>
      <c r="M450" s="102">
        <f>'เลย '!AQ19</f>
        <v>920132.29</v>
      </c>
      <c r="N450" s="98"/>
      <c r="O450" s="98"/>
      <c r="P450" s="98"/>
      <c r="Q450" s="90">
        <f t="shared" si="14"/>
        <v>-59763.890000000014</v>
      </c>
      <c r="R450" s="91">
        <f t="shared" si="15"/>
        <v>156.20341321713872</v>
      </c>
    </row>
    <row r="451" spans="1:18" x14ac:dyDescent="0.7">
      <c r="A451" s="97">
        <v>18</v>
      </c>
      <c r="B451" s="98" t="s">
        <v>46</v>
      </c>
      <c r="C451" s="98" t="s">
        <v>350</v>
      </c>
      <c r="D451" s="98" t="s">
        <v>351</v>
      </c>
      <c r="E451" s="98" t="s">
        <v>352</v>
      </c>
      <c r="F451" s="98" t="s">
        <v>166</v>
      </c>
      <c r="G451" s="98" t="s">
        <v>687</v>
      </c>
      <c r="H451" s="99">
        <v>2190</v>
      </c>
      <c r="I451" s="97">
        <v>2</v>
      </c>
      <c r="J451" s="100">
        <f>SUM('เลย '!F20)</f>
        <v>271152.40999999997</v>
      </c>
      <c r="K451" s="101">
        <f>SUM('เลย '!AO20)</f>
        <v>346626.70999999996</v>
      </c>
      <c r="L451" s="102">
        <f>'เลย '!AP20</f>
        <v>983160.65999999992</v>
      </c>
      <c r="M451" s="102">
        <f>'เลย '!AQ20</f>
        <v>1101725.98</v>
      </c>
      <c r="N451" s="98"/>
      <c r="O451" s="98"/>
      <c r="P451" s="98"/>
      <c r="Q451" s="90">
        <f t="shared" si="14"/>
        <v>-118565.32000000007</v>
      </c>
      <c r="R451" s="91">
        <f t="shared" si="15"/>
        <v>448.93180821917804</v>
      </c>
    </row>
    <row r="452" spans="1:18" x14ac:dyDescent="0.7">
      <c r="A452" s="97">
        <v>19</v>
      </c>
      <c r="B452" s="98" t="s">
        <v>46</v>
      </c>
      <c r="C452" s="98" t="s">
        <v>350</v>
      </c>
      <c r="D452" s="98" t="s">
        <v>351</v>
      </c>
      <c r="E452" s="98" t="s">
        <v>352</v>
      </c>
      <c r="F452" s="98" t="s">
        <v>166</v>
      </c>
      <c r="G452" s="98" t="s">
        <v>688</v>
      </c>
      <c r="H452" s="99">
        <v>2432</v>
      </c>
      <c r="I452" s="97">
        <v>2</v>
      </c>
      <c r="J452" s="100">
        <f>SUM('เลย '!F21)</f>
        <v>489601.03</v>
      </c>
      <c r="K452" s="101">
        <f>SUM('เลย '!AO21)</f>
        <v>541139.84000000008</v>
      </c>
      <c r="L452" s="102">
        <f>'เลย '!AP21</f>
        <v>619066.63</v>
      </c>
      <c r="M452" s="102">
        <f>'เลย '!AQ21</f>
        <v>519876.52</v>
      </c>
      <c r="N452" s="98"/>
      <c r="O452" s="98"/>
      <c r="P452" s="98"/>
      <c r="Q452" s="90">
        <f t="shared" si="14"/>
        <v>99190.109999999986</v>
      </c>
      <c r="R452" s="91">
        <f t="shared" si="15"/>
        <v>254.55042351973685</v>
      </c>
    </row>
    <row r="453" spans="1:18" x14ac:dyDescent="0.7">
      <c r="A453" s="97">
        <v>20</v>
      </c>
      <c r="B453" s="98" t="s">
        <v>46</v>
      </c>
      <c r="C453" s="98" t="s">
        <v>350</v>
      </c>
      <c r="D453" s="98" t="s">
        <v>351</v>
      </c>
      <c r="E453" s="98" t="s">
        <v>352</v>
      </c>
      <c r="F453" s="98" t="s">
        <v>166</v>
      </c>
      <c r="G453" s="98" t="s">
        <v>689</v>
      </c>
      <c r="H453" s="99">
        <v>2840</v>
      </c>
      <c r="I453" s="97">
        <v>2</v>
      </c>
      <c r="J453" s="100">
        <f>SUM('เลย '!F22)</f>
        <v>459074.41</v>
      </c>
      <c r="K453" s="101">
        <f>SUM('เลย '!AO22)</f>
        <v>592737.68999999994</v>
      </c>
      <c r="L453" s="102">
        <f>'เลย '!AP22</f>
        <v>855416.79</v>
      </c>
      <c r="M453" s="102">
        <f>'เลย '!AQ22</f>
        <v>699926.40999999992</v>
      </c>
      <c r="N453" s="98"/>
      <c r="O453" s="98"/>
      <c r="P453" s="98"/>
      <c r="Q453" s="90">
        <f t="shared" si="14"/>
        <v>155490.38000000012</v>
      </c>
      <c r="R453" s="91">
        <f t="shared" si="15"/>
        <v>301.20309507042253</v>
      </c>
    </row>
    <row r="454" spans="1:18" s="109" customFormat="1" x14ac:dyDescent="0.7">
      <c r="A454" s="103">
        <v>1</v>
      </c>
      <c r="B454" s="104" t="s">
        <v>46</v>
      </c>
      <c r="C454" s="104"/>
      <c r="D454" s="104"/>
      <c r="E454" s="104" t="s">
        <v>63</v>
      </c>
      <c r="F454" s="104"/>
      <c r="G454" s="104" t="s">
        <v>354</v>
      </c>
      <c r="H454" s="110">
        <f>SUM(H434:H453)</f>
        <v>74668</v>
      </c>
      <c r="I454" s="103"/>
      <c r="J454" s="106">
        <f>SUM(J434:J453)</f>
        <v>13191381.209999999</v>
      </c>
      <c r="K454" s="106">
        <f>SUM(K434:K453)</f>
        <v>14798987.92</v>
      </c>
      <c r="L454" s="106">
        <f>SUM(L434:L453)</f>
        <v>24245353.979999997</v>
      </c>
      <c r="M454" s="106">
        <f>SUM(M434:M453)</f>
        <v>20607494.27</v>
      </c>
      <c r="N454" s="104">
        <v>19</v>
      </c>
      <c r="O454" s="104">
        <v>19</v>
      </c>
      <c r="P454" s="104">
        <f>N454-O454</f>
        <v>0</v>
      </c>
      <c r="Q454" s="107">
        <f t="shared" ref="Q454:Q517" si="17">L454-M454</f>
        <v>3637859.7099999972</v>
      </c>
      <c r="R454" s="108">
        <f>L454/H454</f>
        <v>324.70876386135956</v>
      </c>
    </row>
    <row r="455" spans="1:18" x14ac:dyDescent="0.7">
      <c r="A455" s="97">
        <v>1</v>
      </c>
      <c r="B455" s="98" t="s">
        <v>46</v>
      </c>
      <c r="C455" s="98" t="s">
        <v>355</v>
      </c>
      <c r="D455" s="98" t="s">
        <v>67</v>
      </c>
      <c r="E455" s="98" t="s">
        <v>356</v>
      </c>
      <c r="F455" s="98" t="s">
        <v>196</v>
      </c>
      <c r="G455" s="98" t="s">
        <v>357</v>
      </c>
      <c r="H455" s="99"/>
      <c r="I455" s="97"/>
      <c r="J455" s="100"/>
      <c r="K455" s="101"/>
      <c r="L455" s="102"/>
      <c r="M455" s="102"/>
      <c r="N455" s="98"/>
      <c r="O455" s="98"/>
      <c r="P455" s="98"/>
    </row>
    <row r="456" spans="1:18" x14ac:dyDescent="0.7">
      <c r="A456" s="97">
        <v>2</v>
      </c>
      <c r="B456" s="98" t="s">
        <v>46</v>
      </c>
      <c r="C456" s="98" t="s">
        <v>355</v>
      </c>
      <c r="D456" s="98" t="s">
        <v>67</v>
      </c>
      <c r="E456" s="98" t="s">
        <v>356</v>
      </c>
      <c r="F456" s="98" t="s">
        <v>166</v>
      </c>
      <c r="G456" s="98" t="s">
        <v>690</v>
      </c>
      <c r="H456" s="99">
        <v>1745</v>
      </c>
      <c r="I456" s="97">
        <v>2</v>
      </c>
      <c r="J456" s="100">
        <f>'เลย '!F23</f>
        <v>558722.64</v>
      </c>
      <c r="K456" s="101">
        <f>SUM('เลย '!AO23)</f>
        <v>618699.59</v>
      </c>
      <c r="L456" s="102">
        <f>'เลย '!AP23</f>
        <v>677199.21</v>
      </c>
      <c r="M456" s="102">
        <f>'เลย '!AQ23</f>
        <v>520434.33</v>
      </c>
      <c r="N456" s="98"/>
      <c r="O456" s="98"/>
      <c r="P456" s="98"/>
      <c r="Q456" s="90">
        <f t="shared" si="17"/>
        <v>156764.87999999995</v>
      </c>
      <c r="R456" s="91">
        <f t="shared" ref="R456:R517" si="18">L456/H456</f>
        <v>388.07977650429797</v>
      </c>
    </row>
    <row r="457" spans="1:18" x14ac:dyDescent="0.7">
      <c r="A457" s="97">
        <v>3</v>
      </c>
      <c r="B457" s="98" t="s">
        <v>46</v>
      </c>
      <c r="C457" s="98" t="s">
        <v>355</v>
      </c>
      <c r="D457" s="98" t="s">
        <v>67</v>
      </c>
      <c r="E457" s="98" t="s">
        <v>356</v>
      </c>
      <c r="F457" s="98" t="s">
        <v>166</v>
      </c>
      <c r="G457" s="98" t="s">
        <v>691</v>
      </c>
      <c r="H457" s="99">
        <v>4989</v>
      </c>
      <c r="I457" s="97">
        <v>4</v>
      </c>
      <c r="J457" s="100">
        <f>'เลย '!F24</f>
        <v>857566.33</v>
      </c>
      <c r="K457" s="101">
        <f>SUM('เลย '!AO24)</f>
        <v>952793.36</v>
      </c>
      <c r="L457" s="102">
        <f>'เลย '!AP24</f>
        <v>1089699.08</v>
      </c>
      <c r="M457" s="102">
        <f>'เลย '!AQ24</f>
        <v>1242089.3600000001</v>
      </c>
      <c r="N457" s="98"/>
      <c r="O457" s="98"/>
      <c r="P457" s="98"/>
      <c r="Q457" s="90">
        <f t="shared" si="17"/>
        <v>-152390.28000000003</v>
      </c>
      <c r="R457" s="91">
        <f t="shared" si="18"/>
        <v>218.42034074964926</v>
      </c>
    </row>
    <row r="458" spans="1:18" x14ac:dyDescent="0.7">
      <c r="A458" s="97">
        <v>4</v>
      </c>
      <c r="B458" s="98" t="s">
        <v>46</v>
      </c>
      <c r="C458" s="98" t="s">
        <v>355</v>
      </c>
      <c r="D458" s="98" t="s">
        <v>67</v>
      </c>
      <c r="E458" s="98" t="s">
        <v>356</v>
      </c>
      <c r="F458" s="98" t="s">
        <v>166</v>
      </c>
      <c r="G458" s="98" t="s">
        <v>692</v>
      </c>
      <c r="H458" s="99">
        <v>1240</v>
      </c>
      <c r="I458" s="97">
        <v>1</v>
      </c>
      <c r="J458" s="100">
        <f>'เลย '!F25</f>
        <v>187501.93</v>
      </c>
      <c r="K458" s="101">
        <f>SUM('เลย '!AO25)</f>
        <v>217110.06</v>
      </c>
      <c r="L458" s="102">
        <f>'เลย '!AP25</f>
        <v>705908.99</v>
      </c>
      <c r="M458" s="102">
        <f>'เลย '!AQ25</f>
        <v>779314.95</v>
      </c>
      <c r="N458" s="98"/>
      <c r="O458" s="98"/>
      <c r="P458" s="98"/>
      <c r="Q458" s="90">
        <f t="shared" si="17"/>
        <v>-73405.959999999963</v>
      </c>
      <c r="R458" s="91">
        <f t="shared" si="18"/>
        <v>569.28144354838707</v>
      </c>
    </row>
    <row r="459" spans="1:18" x14ac:dyDescent="0.7">
      <c r="A459" s="97">
        <v>5</v>
      </c>
      <c r="B459" s="98" t="s">
        <v>46</v>
      </c>
      <c r="C459" s="98" t="s">
        <v>355</v>
      </c>
      <c r="D459" s="98" t="s">
        <v>67</v>
      </c>
      <c r="E459" s="98" t="s">
        <v>356</v>
      </c>
      <c r="F459" s="98" t="s">
        <v>166</v>
      </c>
      <c r="G459" s="98" t="s">
        <v>693</v>
      </c>
      <c r="H459" s="99">
        <v>3087</v>
      </c>
      <c r="I459" s="97">
        <v>3</v>
      </c>
      <c r="J459" s="100">
        <f>'เลย '!F26</f>
        <v>225097.43</v>
      </c>
      <c r="K459" s="101">
        <f>SUM('เลย '!AO26)</f>
        <v>255555.12999999998</v>
      </c>
      <c r="L459" s="102">
        <f>'เลย '!AP26</f>
        <v>89963.8</v>
      </c>
      <c r="M459" s="102">
        <f>'เลย '!AQ26</f>
        <v>113282.37000000001</v>
      </c>
      <c r="N459" s="98"/>
      <c r="O459" s="98"/>
      <c r="P459" s="98"/>
      <c r="Q459" s="90">
        <f t="shared" si="17"/>
        <v>-23318.570000000007</v>
      </c>
      <c r="R459" s="91">
        <f t="shared" si="18"/>
        <v>29.142792355037255</v>
      </c>
    </row>
    <row r="460" spans="1:18" x14ac:dyDescent="0.7">
      <c r="A460" s="97">
        <v>6</v>
      </c>
      <c r="B460" s="98" t="s">
        <v>46</v>
      </c>
      <c r="C460" s="98" t="s">
        <v>355</v>
      </c>
      <c r="D460" s="98" t="s">
        <v>67</v>
      </c>
      <c r="E460" s="98" t="s">
        <v>356</v>
      </c>
      <c r="F460" s="98" t="s">
        <v>166</v>
      </c>
      <c r="G460" s="98" t="s">
        <v>694</v>
      </c>
      <c r="H460" s="99">
        <v>2421</v>
      </c>
      <c r="I460" s="97">
        <v>2</v>
      </c>
      <c r="J460" s="100">
        <f>'เลย '!F27</f>
        <v>644281.17000000004</v>
      </c>
      <c r="K460" s="101">
        <f>SUM('เลย '!AO27)</f>
        <v>651529.16</v>
      </c>
      <c r="L460" s="102">
        <f>'เลย '!AP27</f>
        <v>1092821.24</v>
      </c>
      <c r="M460" s="102">
        <f>'เลย '!AQ27</f>
        <v>932619.86999999988</v>
      </c>
      <c r="N460" s="98"/>
      <c r="O460" s="98"/>
      <c r="P460" s="98"/>
      <c r="Q460" s="90">
        <f t="shared" si="17"/>
        <v>160201.37000000011</v>
      </c>
      <c r="R460" s="91">
        <f t="shared" si="18"/>
        <v>451.39249896736885</v>
      </c>
    </row>
    <row r="461" spans="1:18" s="109" customFormat="1" x14ac:dyDescent="0.7">
      <c r="A461" s="103">
        <v>2</v>
      </c>
      <c r="B461" s="104" t="s">
        <v>46</v>
      </c>
      <c r="C461" s="104"/>
      <c r="D461" s="104"/>
      <c r="E461" s="104" t="s">
        <v>63</v>
      </c>
      <c r="F461" s="104"/>
      <c r="G461" s="104" t="s">
        <v>358</v>
      </c>
      <c r="H461" s="110">
        <f>SUM(H455:H460)</f>
        <v>13482</v>
      </c>
      <c r="I461" s="103"/>
      <c r="J461" s="106">
        <f>SUM(J455:J460)</f>
        <v>2473169.5</v>
      </c>
      <c r="K461" s="106">
        <f>SUM(K455:K460)</f>
        <v>2695687.3</v>
      </c>
      <c r="L461" s="106">
        <f>SUM(L455:L460)</f>
        <v>3655592.3200000003</v>
      </c>
      <c r="M461" s="106">
        <f>SUM(M455:M460)</f>
        <v>3587740.88</v>
      </c>
      <c r="N461" s="104">
        <v>5</v>
      </c>
      <c r="O461" s="104">
        <v>5</v>
      </c>
      <c r="P461" s="104">
        <f>N461-O461</f>
        <v>0</v>
      </c>
      <c r="Q461" s="107">
        <f t="shared" si="17"/>
        <v>67851.44000000041</v>
      </c>
      <c r="R461" s="108">
        <f>L461/H461</f>
        <v>271.14614448894827</v>
      </c>
    </row>
    <row r="462" spans="1:18" x14ac:dyDescent="0.7">
      <c r="A462" s="97">
        <v>1</v>
      </c>
      <c r="B462" s="98" t="s">
        <v>46</v>
      </c>
      <c r="C462" s="98" t="s">
        <v>359</v>
      </c>
      <c r="D462" s="98" t="s">
        <v>74</v>
      </c>
      <c r="E462" s="98" t="s">
        <v>360</v>
      </c>
      <c r="F462" s="98" t="s">
        <v>196</v>
      </c>
      <c r="G462" s="98" t="s">
        <v>361</v>
      </c>
      <c r="H462" s="99"/>
      <c r="I462" s="97"/>
      <c r="J462" s="100"/>
      <c r="K462" s="101"/>
      <c r="L462" s="102"/>
      <c r="M462" s="102"/>
      <c r="N462" s="98"/>
      <c r="O462" s="98"/>
      <c r="P462" s="98"/>
    </row>
    <row r="463" spans="1:18" x14ac:dyDescent="0.7">
      <c r="A463" s="97">
        <v>2</v>
      </c>
      <c r="B463" s="98" t="s">
        <v>46</v>
      </c>
      <c r="C463" s="98" t="s">
        <v>359</v>
      </c>
      <c r="D463" s="98" t="s">
        <v>74</v>
      </c>
      <c r="E463" s="98" t="s">
        <v>360</v>
      </c>
      <c r="F463" s="98" t="s">
        <v>166</v>
      </c>
      <c r="G463" s="98" t="s">
        <v>695</v>
      </c>
      <c r="H463" s="99">
        <v>4591</v>
      </c>
      <c r="I463" s="97">
        <v>4</v>
      </c>
      <c r="J463" s="100">
        <f>'เลย '!F28</f>
        <v>967341.74</v>
      </c>
      <c r="K463" s="101">
        <f>SUM('เลย '!AO28)</f>
        <v>1019617.93</v>
      </c>
      <c r="L463" s="102">
        <f>'เลย '!AP28</f>
        <v>1804346.4100000001</v>
      </c>
      <c r="M463" s="102">
        <f>'เลย '!AQ28</f>
        <v>1514289.2699999998</v>
      </c>
      <c r="N463" s="98"/>
      <c r="O463" s="98"/>
      <c r="P463" s="98"/>
      <c r="Q463" s="90">
        <f t="shared" si="17"/>
        <v>290057.14000000036</v>
      </c>
      <c r="R463" s="91">
        <f t="shared" si="18"/>
        <v>393.01816815508607</v>
      </c>
    </row>
    <row r="464" spans="1:18" x14ac:dyDescent="0.7">
      <c r="A464" s="97">
        <v>3</v>
      </c>
      <c r="B464" s="98" t="s">
        <v>46</v>
      </c>
      <c r="C464" s="98" t="s">
        <v>359</v>
      </c>
      <c r="D464" s="98" t="s">
        <v>74</v>
      </c>
      <c r="E464" s="98" t="s">
        <v>360</v>
      </c>
      <c r="F464" s="98" t="s">
        <v>166</v>
      </c>
      <c r="G464" s="98" t="s">
        <v>696</v>
      </c>
      <c r="H464" s="99">
        <v>2795</v>
      </c>
      <c r="I464" s="97">
        <v>2</v>
      </c>
      <c r="J464" s="100">
        <f>'เลย '!F29</f>
        <v>450499.68</v>
      </c>
      <c r="K464" s="101">
        <f>SUM('เลย '!AO29)</f>
        <v>432527</v>
      </c>
      <c r="L464" s="102">
        <f>'เลย '!AP29</f>
        <v>501125.7</v>
      </c>
      <c r="M464" s="102">
        <f>'เลย '!AQ29</f>
        <v>591959.56000000006</v>
      </c>
      <c r="N464" s="98"/>
      <c r="O464" s="98"/>
      <c r="P464" s="98"/>
      <c r="Q464" s="90">
        <f t="shared" si="17"/>
        <v>-90833.860000000044</v>
      </c>
      <c r="R464" s="91">
        <f t="shared" si="18"/>
        <v>179.29363148479428</v>
      </c>
    </row>
    <row r="465" spans="1:18" x14ac:dyDescent="0.7">
      <c r="A465" s="97">
        <v>4</v>
      </c>
      <c r="B465" s="98" t="s">
        <v>46</v>
      </c>
      <c r="C465" s="98" t="s">
        <v>359</v>
      </c>
      <c r="D465" s="98" t="s">
        <v>74</v>
      </c>
      <c r="E465" s="98" t="s">
        <v>360</v>
      </c>
      <c r="F465" s="98" t="s">
        <v>166</v>
      </c>
      <c r="G465" s="98" t="s">
        <v>697</v>
      </c>
      <c r="H465" s="99">
        <v>3578</v>
      </c>
      <c r="I465" s="97">
        <v>3</v>
      </c>
      <c r="J465" s="100">
        <f>'เลย '!F30</f>
        <v>908528.75</v>
      </c>
      <c r="K465" s="101">
        <f>SUM('เลย '!AO30)</f>
        <v>962561.22</v>
      </c>
      <c r="L465" s="102">
        <f>'เลย '!AP30</f>
        <v>988638.98</v>
      </c>
      <c r="M465" s="102">
        <f>'เลย '!AQ30</f>
        <v>940990.82000000007</v>
      </c>
      <c r="N465" s="98"/>
      <c r="O465" s="98"/>
      <c r="P465" s="98"/>
      <c r="Q465" s="90">
        <f t="shared" si="17"/>
        <v>47648.159999999916</v>
      </c>
      <c r="R465" s="91">
        <f t="shared" si="18"/>
        <v>276.31050307434322</v>
      </c>
    </row>
    <row r="466" spans="1:18" x14ac:dyDescent="0.7">
      <c r="A466" s="97">
        <v>5</v>
      </c>
      <c r="B466" s="98" t="s">
        <v>46</v>
      </c>
      <c r="C466" s="98" t="s">
        <v>359</v>
      </c>
      <c r="D466" s="98" t="s">
        <v>74</v>
      </c>
      <c r="E466" s="98" t="s">
        <v>360</v>
      </c>
      <c r="F466" s="98" t="s">
        <v>166</v>
      </c>
      <c r="G466" s="98" t="s">
        <v>698</v>
      </c>
      <c r="H466" s="99">
        <v>5176</v>
      </c>
      <c r="I466" s="97">
        <v>4</v>
      </c>
      <c r="J466" s="100">
        <f>'เลย '!F31</f>
        <v>594516.61</v>
      </c>
      <c r="K466" s="101">
        <f>SUM('เลย '!AO31)</f>
        <v>652578.17000000004</v>
      </c>
      <c r="L466" s="102">
        <f>'เลย '!AP31</f>
        <v>1002985.23</v>
      </c>
      <c r="M466" s="102">
        <f>'เลย '!AQ31</f>
        <v>900281.54</v>
      </c>
      <c r="N466" s="98"/>
      <c r="O466" s="98"/>
      <c r="P466" s="98"/>
      <c r="Q466" s="90">
        <f t="shared" si="17"/>
        <v>102703.68999999994</v>
      </c>
      <c r="R466" s="91">
        <f t="shared" si="18"/>
        <v>193.77612635239566</v>
      </c>
    </row>
    <row r="467" spans="1:18" x14ac:dyDescent="0.7">
      <c r="A467" s="97">
        <v>6</v>
      </c>
      <c r="B467" s="98" t="s">
        <v>46</v>
      </c>
      <c r="C467" s="98" t="s">
        <v>359</v>
      </c>
      <c r="D467" s="98" t="s">
        <v>74</v>
      </c>
      <c r="E467" s="98" t="s">
        <v>360</v>
      </c>
      <c r="F467" s="98" t="s">
        <v>166</v>
      </c>
      <c r="G467" s="98" t="s">
        <v>699</v>
      </c>
      <c r="H467" s="99">
        <v>2328</v>
      </c>
      <c r="I467" s="97">
        <v>2</v>
      </c>
      <c r="J467" s="100">
        <f>'เลย '!F32</f>
        <v>276366.03000000003</v>
      </c>
      <c r="K467" s="101">
        <f>SUM('เลย '!AO32)</f>
        <v>318563.45000000007</v>
      </c>
      <c r="L467" s="102">
        <f>'เลย '!AP32</f>
        <v>910606.29</v>
      </c>
      <c r="M467" s="102">
        <f>'เลย '!AQ32</f>
        <v>910272.44000000006</v>
      </c>
      <c r="N467" s="98"/>
      <c r="O467" s="98"/>
      <c r="P467" s="98"/>
      <c r="Q467" s="90">
        <f t="shared" si="17"/>
        <v>333.84999999997672</v>
      </c>
      <c r="R467" s="91">
        <f t="shared" si="18"/>
        <v>391.15390463917527</v>
      </c>
    </row>
    <row r="468" spans="1:18" x14ac:dyDescent="0.7">
      <c r="A468" s="97">
        <v>7</v>
      </c>
      <c r="B468" s="98" t="s">
        <v>46</v>
      </c>
      <c r="C468" s="98" t="s">
        <v>359</v>
      </c>
      <c r="D468" s="98" t="s">
        <v>74</v>
      </c>
      <c r="E468" s="98" t="s">
        <v>360</v>
      </c>
      <c r="F468" s="98" t="s">
        <v>166</v>
      </c>
      <c r="G468" s="98" t="s">
        <v>700</v>
      </c>
      <c r="H468" s="99">
        <v>1655</v>
      </c>
      <c r="I468" s="97">
        <v>2</v>
      </c>
      <c r="J468" s="100">
        <f>'เลย '!F33</f>
        <v>416356.83</v>
      </c>
      <c r="K468" s="101">
        <f>SUM('เลย '!AO33)</f>
        <v>526994.74000000011</v>
      </c>
      <c r="L468" s="102">
        <f>'เลย '!AP33</f>
        <v>648170.53</v>
      </c>
      <c r="M468" s="102">
        <f>'เลย '!AQ33</f>
        <v>603141.09000000008</v>
      </c>
      <c r="N468" s="98"/>
      <c r="O468" s="98"/>
      <c r="P468" s="98"/>
      <c r="Q468" s="90">
        <f t="shared" si="17"/>
        <v>45029.439999999944</v>
      </c>
      <c r="R468" s="91">
        <f t="shared" si="18"/>
        <v>391.64382477341394</v>
      </c>
    </row>
    <row r="469" spans="1:18" x14ac:dyDescent="0.7">
      <c r="A469" s="97">
        <v>8</v>
      </c>
      <c r="B469" s="98" t="s">
        <v>46</v>
      </c>
      <c r="C469" s="98" t="s">
        <v>359</v>
      </c>
      <c r="D469" s="98" t="s">
        <v>74</v>
      </c>
      <c r="E469" s="98" t="s">
        <v>360</v>
      </c>
      <c r="F469" s="98" t="s">
        <v>166</v>
      </c>
      <c r="G469" s="98" t="s">
        <v>701</v>
      </c>
      <c r="H469" s="99">
        <v>2535</v>
      </c>
      <c r="I469" s="97">
        <v>2</v>
      </c>
      <c r="J469" s="100">
        <f>'เลย '!F34</f>
        <v>238110.19</v>
      </c>
      <c r="K469" s="101">
        <f>SUM('เลย '!AO34)</f>
        <v>256604</v>
      </c>
      <c r="L469" s="102">
        <f>'เลย '!AP34</f>
        <v>1251352.1000000001</v>
      </c>
      <c r="M469" s="102">
        <f>'เลย '!AQ34</f>
        <v>1219449.1300000001</v>
      </c>
      <c r="N469" s="98"/>
      <c r="O469" s="98"/>
      <c r="P469" s="98"/>
      <c r="Q469" s="90">
        <f t="shared" si="17"/>
        <v>31902.969999999972</v>
      </c>
      <c r="R469" s="91">
        <f t="shared" si="18"/>
        <v>493.63001972386593</v>
      </c>
    </row>
    <row r="470" spans="1:18" x14ac:dyDescent="0.7">
      <c r="A470" s="97">
        <v>9</v>
      </c>
      <c r="B470" s="98" t="s">
        <v>46</v>
      </c>
      <c r="C470" s="98" t="s">
        <v>359</v>
      </c>
      <c r="D470" s="98" t="s">
        <v>74</v>
      </c>
      <c r="E470" s="98" t="s">
        <v>360</v>
      </c>
      <c r="F470" s="98" t="s">
        <v>166</v>
      </c>
      <c r="G470" s="98" t="s">
        <v>702</v>
      </c>
      <c r="H470" s="99">
        <v>2411</v>
      </c>
      <c r="I470" s="97">
        <v>2</v>
      </c>
      <c r="J470" s="100">
        <f>'เลย '!F35</f>
        <v>486326.26</v>
      </c>
      <c r="K470" s="101">
        <f>SUM('เลย '!AO35)</f>
        <v>557995.71000000008</v>
      </c>
      <c r="L470" s="102">
        <f>'เลย '!AP35</f>
        <v>646389.72</v>
      </c>
      <c r="M470" s="102">
        <f>'เลย '!AQ35</f>
        <v>418641</v>
      </c>
      <c r="N470" s="98"/>
      <c r="O470" s="98"/>
      <c r="P470" s="98"/>
      <c r="Q470" s="90">
        <f t="shared" si="17"/>
        <v>227748.71999999997</v>
      </c>
      <c r="R470" s="91">
        <f t="shared" si="18"/>
        <v>268.10025715470761</v>
      </c>
    </row>
    <row r="471" spans="1:18" x14ac:dyDescent="0.7">
      <c r="A471" s="97">
        <v>10</v>
      </c>
      <c r="B471" s="98" t="s">
        <v>46</v>
      </c>
      <c r="C471" s="98" t="s">
        <v>359</v>
      </c>
      <c r="D471" s="98" t="s">
        <v>74</v>
      </c>
      <c r="E471" s="98" t="s">
        <v>360</v>
      </c>
      <c r="F471" s="98" t="s">
        <v>166</v>
      </c>
      <c r="G471" s="98" t="s">
        <v>703</v>
      </c>
      <c r="H471" s="99">
        <v>1725</v>
      </c>
      <c r="I471" s="97">
        <v>2</v>
      </c>
      <c r="J471" s="100">
        <f>'เลย '!F36</f>
        <v>349345.92</v>
      </c>
      <c r="K471" s="101">
        <f>SUM('เลย '!AO36)</f>
        <v>421161.30999999994</v>
      </c>
      <c r="L471" s="102">
        <f>'เลย '!AP36</f>
        <v>561865.67000000004</v>
      </c>
      <c r="M471" s="102">
        <f>'เลย '!AQ36</f>
        <v>1059590.57</v>
      </c>
      <c r="N471" s="98"/>
      <c r="O471" s="98"/>
      <c r="P471" s="98"/>
      <c r="Q471" s="90">
        <f t="shared" si="17"/>
        <v>-497724.9</v>
      </c>
      <c r="R471" s="91">
        <f t="shared" si="18"/>
        <v>325.71922898550724</v>
      </c>
    </row>
    <row r="472" spans="1:18" x14ac:dyDescent="0.7">
      <c r="A472" s="97">
        <v>11</v>
      </c>
      <c r="B472" s="98" t="s">
        <v>46</v>
      </c>
      <c r="C472" s="98" t="s">
        <v>359</v>
      </c>
      <c r="D472" s="98" t="s">
        <v>74</v>
      </c>
      <c r="E472" s="98" t="s">
        <v>360</v>
      </c>
      <c r="F472" s="98" t="s">
        <v>166</v>
      </c>
      <c r="G472" s="98" t="s">
        <v>704</v>
      </c>
      <c r="H472" s="99">
        <v>2404</v>
      </c>
      <c r="I472" s="97">
        <v>2</v>
      </c>
      <c r="J472" s="100">
        <f>'เลย '!F37</f>
        <v>432534.66</v>
      </c>
      <c r="K472" s="101">
        <f>SUM('เลย '!AO37)</f>
        <v>589182.99</v>
      </c>
      <c r="L472" s="102">
        <f>'เลย '!AP37</f>
        <v>738221.17</v>
      </c>
      <c r="M472" s="102">
        <f>'เลย '!AQ37</f>
        <v>746501.97</v>
      </c>
      <c r="N472" s="98"/>
      <c r="O472" s="98"/>
      <c r="P472" s="98"/>
      <c r="Q472" s="90">
        <f t="shared" si="17"/>
        <v>-8280.7999999999302</v>
      </c>
      <c r="R472" s="91">
        <f t="shared" si="18"/>
        <v>307.08035357737106</v>
      </c>
    </row>
    <row r="473" spans="1:18" x14ac:dyDescent="0.7">
      <c r="A473" s="97">
        <v>12</v>
      </c>
      <c r="B473" s="98" t="s">
        <v>46</v>
      </c>
      <c r="C473" s="98" t="s">
        <v>359</v>
      </c>
      <c r="D473" s="98" t="s">
        <v>74</v>
      </c>
      <c r="E473" s="98" t="s">
        <v>360</v>
      </c>
      <c r="F473" s="98" t="s">
        <v>166</v>
      </c>
      <c r="G473" s="98" t="s">
        <v>705</v>
      </c>
      <c r="H473" s="99">
        <v>2019</v>
      </c>
      <c r="I473" s="97">
        <v>2</v>
      </c>
      <c r="J473" s="100">
        <f>'เลย '!F38</f>
        <v>106774.6</v>
      </c>
      <c r="K473" s="101">
        <f>SUM('เลย '!AO38)</f>
        <v>192300.44</v>
      </c>
      <c r="L473" s="102">
        <f>'เลย '!AP38</f>
        <v>555984.47</v>
      </c>
      <c r="M473" s="102">
        <f>'เลย '!AQ38</f>
        <v>593378.23</v>
      </c>
      <c r="N473" s="98"/>
      <c r="O473" s="98"/>
      <c r="P473" s="98"/>
      <c r="Q473" s="90">
        <f t="shared" si="17"/>
        <v>-37393.760000000009</v>
      </c>
      <c r="R473" s="91">
        <f t="shared" si="18"/>
        <v>275.37616146607229</v>
      </c>
    </row>
    <row r="474" spans="1:18" x14ac:dyDescent="0.7">
      <c r="A474" s="97">
        <v>13</v>
      </c>
      <c r="B474" s="98" t="s">
        <v>46</v>
      </c>
      <c r="C474" s="98" t="s">
        <v>359</v>
      </c>
      <c r="D474" s="98" t="s">
        <v>74</v>
      </c>
      <c r="E474" s="98" t="s">
        <v>360</v>
      </c>
      <c r="F474" s="98" t="s">
        <v>166</v>
      </c>
      <c r="G474" s="98" t="s">
        <v>706</v>
      </c>
      <c r="H474" s="99">
        <v>2954</v>
      </c>
      <c r="I474" s="97">
        <v>2</v>
      </c>
      <c r="J474" s="100">
        <f>'เลย '!F39</f>
        <v>812025.95</v>
      </c>
      <c r="K474" s="101">
        <f>SUM('เลย '!AO39)</f>
        <v>841991.34999999986</v>
      </c>
      <c r="L474" s="102">
        <f>'เลย '!AP39</f>
        <v>626013.63</v>
      </c>
      <c r="M474" s="102">
        <f>'เลย '!AQ39</f>
        <v>667765.56999999995</v>
      </c>
      <c r="N474" s="98"/>
      <c r="O474" s="98"/>
      <c r="P474" s="98"/>
      <c r="Q474" s="90">
        <f t="shared" si="17"/>
        <v>-41751.939999999944</v>
      </c>
      <c r="R474" s="91">
        <f t="shared" si="18"/>
        <v>211.92066012186865</v>
      </c>
    </row>
    <row r="475" spans="1:18" x14ac:dyDescent="0.7">
      <c r="A475" s="97">
        <v>14</v>
      </c>
      <c r="B475" s="98" t="s">
        <v>46</v>
      </c>
      <c r="C475" s="98" t="s">
        <v>359</v>
      </c>
      <c r="D475" s="98" t="s">
        <v>74</v>
      </c>
      <c r="E475" s="98" t="s">
        <v>360</v>
      </c>
      <c r="F475" s="98" t="s">
        <v>166</v>
      </c>
      <c r="G475" s="98" t="s">
        <v>707</v>
      </c>
      <c r="H475" s="99">
        <v>2098</v>
      </c>
      <c r="I475" s="97">
        <v>2</v>
      </c>
      <c r="J475" s="100">
        <f>'เลย '!F40</f>
        <v>459376.14</v>
      </c>
      <c r="K475" s="101">
        <f>SUM('เลย '!AO40)</f>
        <v>237816.64999999997</v>
      </c>
      <c r="L475" s="102">
        <f>'เลย '!AP40</f>
        <v>1117526.8399999999</v>
      </c>
      <c r="M475" s="102">
        <f>'เลย '!AQ40</f>
        <v>1134572.43</v>
      </c>
      <c r="N475" s="98"/>
      <c r="O475" s="98"/>
      <c r="P475" s="98"/>
      <c r="Q475" s="90">
        <f t="shared" si="17"/>
        <v>-17045.590000000084</v>
      </c>
      <c r="R475" s="91">
        <f t="shared" si="18"/>
        <v>532.66293612964716</v>
      </c>
    </row>
    <row r="476" spans="1:18" x14ac:dyDescent="0.7">
      <c r="A476" s="97">
        <v>15</v>
      </c>
      <c r="B476" s="98" t="s">
        <v>46</v>
      </c>
      <c r="C476" s="98" t="s">
        <v>359</v>
      </c>
      <c r="D476" s="98" t="s">
        <v>74</v>
      </c>
      <c r="E476" s="98" t="s">
        <v>360</v>
      </c>
      <c r="F476" s="98" t="s">
        <v>166</v>
      </c>
      <c r="G476" s="98" t="s">
        <v>708</v>
      </c>
      <c r="H476" s="99">
        <v>2078</v>
      </c>
      <c r="I476" s="97">
        <v>2</v>
      </c>
      <c r="J476" s="100">
        <f>'เลย '!F41</f>
        <v>340917.97</v>
      </c>
      <c r="K476" s="101">
        <f>SUM('เลย '!AO41)</f>
        <v>324323.48999999993</v>
      </c>
      <c r="L476" s="102">
        <f>'เลย '!AP41</f>
        <v>982480.67</v>
      </c>
      <c r="M476" s="102">
        <f>'เลย '!AQ41</f>
        <v>1162043.0699999998</v>
      </c>
      <c r="N476" s="98"/>
      <c r="O476" s="98"/>
      <c r="P476" s="98"/>
      <c r="Q476" s="90">
        <f t="shared" si="17"/>
        <v>-179562.39999999979</v>
      </c>
      <c r="R476" s="91">
        <f t="shared" si="18"/>
        <v>472.80109239653513</v>
      </c>
    </row>
    <row r="477" spans="1:18" s="109" customFormat="1" x14ac:dyDescent="0.7">
      <c r="A477" s="103">
        <v>3</v>
      </c>
      <c r="B477" s="104" t="s">
        <v>46</v>
      </c>
      <c r="C477" s="104"/>
      <c r="D477" s="104"/>
      <c r="E477" s="104" t="s">
        <v>63</v>
      </c>
      <c r="F477" s="104"/>
      <c r="G477" s="104" t="s">
        <v>362</v>
      </c>
      <c r="H477" s="110">
        <f>SUM(H462:H476)</f>
        <v>38347</v>
      </c>
      <c r="I477" s="103"/>
      <c r="J477" s="106">
        <f>SUM(J462:J476)</f>
        <v>6839021.3299999991</v>
      </c>
      <c r="K477" s="106">
        <f>SUM(K462:K476)</f>
        <v>7334218.4500000011</v>
      </c>
      <c r="L477" s="106">
        <f>SUM(L462:L476)</f>
        <v>12335707.410000002</v>
      </c>
      <c r="M477" s="106">
        <f>SUM(M462:M476)</f>
        <v>12462876.690000001</v>
      </c>
      <c r="N477" s="104">
        <v>14</v>
      </c>
      <c r="O477" s="104">
        <v>14</v>
      </c>
      <c r="P477" s="104">
        <f>N477-O477</f>
        <v>0</v>
      </c>
      <c r="Q477" s="107">
        <f t="shared" si="17"/>
        <v>-127169.27999999933</v>
      </c>
      <c r="R477" s="108">
        <f>L477/H477</f>
        <v>321.68637468380842</v>
      </c>
    </row>
    <row r="478" spans="1:18" x14ac:dyDescent="0.7">
      <c r="A478" s="97">
        <v>1</v>
      </c>
      <c r="B478" s="98" t="s">
        <v>46</v>
      </c>
      <c r="C478" s="98" t="s">
        <v>363</v>
      </c>
      <c r="D478" s="98" t="s">
        <v>81</v>
      </c>
      <c r="E478" s="98" t="s">
        <v>364</v>
      </c>
      <c r="F478" s="98" t="s">
        <v>196</v>
      </c>
      <c r="G478" s="98" t="s">
        <v>365</v>
      </c>
      <c r="H478" s="99"/>
      <c r="I478" s="97"/>
      <c r="J478" s="100"/>
      <c r="K478" s="101"/>
      <c r="L478" s="102"/>
      <c r="M478" s="102"/>
      <c r="N478" s="98"/>
      <c r="O478" s="98"/>
      <c r="P478" s="98"/>
    </row>
    <row r="479" spans="1:18" x14ac:dyDescent="0.7">
      <c r="A479" s="97">
        <v>2</v>
      </c>
      <c r="B479" s="98" t="s">
        <v>46</v>
      </c>
      <c r="C479" s="98" t="s">
        <v>363</v>
      </c>
      <c r="D479" s="98" t="s">
        <v>81</v>
      </c>
      <c r="E479" s="98" t="s">
        <v>364</v>
      </c>
      <c r="F479" s="98" t="s">
        <v>166</v>
      </c>
      <c r="G479" s="98" t="s">
        <v>709</v>
      </c>
      <c r="H479" s="99">
        <v>3715</v>
      </c>
      <c r="I479" s="97">
        <v>3</v>
      </c>
      <c r="J479" s="100">
        <f>'เลย '!F42</f>
        <v>843672.87</v>
      </c>
      <c r="K479" s="101">
        <f>SUM('เลย '!AO42)</f>
        <v>905283.44000000006</v>
      </c>
      <c r="L479" s="102">
        <f>'เลย '!AP42</f>
        <v>1446740.4500000002</v>
      </c>
      <c r="M479" s="102">
        <f>'เลย '!AQ42</f>
        <v>887770.5199999999</v>
      </c>
      <c r="N479" s="98"/>
      <c r="O479" s="98"/>
      <c r="P479" s="98"/>
      <c r="Q479" s="90">
        <f t="shared" si="17"/>
        <v>558969.93000000028</v>
      </c>
      <c r="R479" s="91">
        <f t="shared" si="18"/>
        <v>389.43215343203235</v>
      </c>
    </row>
    <row r="480" spans="1:18" x14ac:dyDescent="0.7">
      <c r="A480" s="97">
        <v>3</v>
      </c>
      <c r="B480" s="98" t="s">
        <v>46</v>
      </c>
      <c r="C480" s="98" t="s">
        <v>363</v>
      </c>
      <c r="D480" s="98" t="s">
        <v>81</v>
      </c>
      <c r="E480" s="98" t="s">
        <v>364</v>
      </c>
      <c r="F480" s="98" t="s">
        <v>166</v>
      </c>
      <c r="G480" s="98" t="s">
        <v>710</v>
      </c>
      <c r="H480" s="99">
        <v>4921</v>
      </c>
      <c r="I480" s="97">
        <v>4</v>
      </c>
      <c r="J480" s="100">
        <f>'เลย '!F43</f>
        <v>1011099.57</v>
      </c>
      <c r="K480" s="101">
        <f>SUM('เลย '!AO43)</f>
        <v>1510825.17</v>
      </c>
      <c r="L480" s="102">
        <f>'เลย '!AP43</f>
        <v>1833408.7999999998</v>
      </c>
      <c r="M480" s="102">
        <f>'เลย '!AQ43</f>
        <v>1175039.42</v>
      </c>
      <c r="N480" s="98"/>
      <c r="O480" s="98"/>
      <c r="P480" s="98"/>
      <c r="Q480" s="90">
        <f t="shared" si="17"/>
        <v>658369.37999999989</v>
      </c>
      <c r="R480" s="91">
        <f t="shared" si="18"/>
        <v>372.56833976833974</v>
      </c>
    </row>
    <row r="481" spans="1:18" x14ac:dyDescent="0.7">
      <c r="A481" s="97">
        <v>4</v>
      </c>
      <c r="B481" s="98" t="s">
        <v>46</v>
      </c>
      <c r="C481" s="98" t="s">
        <v>363</v>
      </c>
      <c r="D481" s="98" t="s">
        <v>81</v>
      </c>
      <c r="E481" s="98" t="s">
        <v>364</v>
      </c>
      <c r="F481" s="98" t="s">
        <v>166</v>
      </c>
      <c r="G481" s="98" t="s">
        <v>711</v>
      </c>
      <c r="H481" s="99">
        <v>3507</v>
      </c>
      <c r="I481" s="97">
        <v>3</v>
      </c>
      <c r="J481" s="100">
        <f>'เลย '!F44</f>
        <v>982312.06</v>
      </c>
      <c r="K481" s="101">
        <f>SUM('เลย '!AO44)</f>
        <v>1077038.9000000001</v>
      </c>
      <c r="L481" s="102">
        <f>'เลย '!AP44</f>
        <v>1238275.3700000001</v>
      </c>
      <c r="M481" s="102">
        <f>'เลย '!AQ44</f>
        <v>842852.29999999993</v>
      </c>
      <c r="N481" s="98"/>
      <c r="O481" s="98"/>
      <c r="P481" s="98"/>
      <c r="Q481" s="90">
        <f t="shared" si="17"/>
        <v>395423.07000000018</v>
      </c>
      <c r="R481" s="91">
        <f t="shared" si="18"/>
        <v>353.08678927858574</v>
      </c>
    </row>
    <row r="482" spans="1:18" x14ac:dyDescent="0.7">
      <c r="A482" s="97">
        <v>5</v>
      </c>
      <c r="B482" s="98" t="s">
        <v>46</v>
      </c>
      <c r="C482" s="98" t="s">
        <v>363</v>
      </c>
      <c r="D482" s="98" t="s">
        <v>81</v>
      </c>
      <c r="E482" s="98" t="s">
        <v>364</v>
      </c>
      <c r="F482" s="98" t="s">
        <v>166</v>
      </c>
      <c r="G482" s="98" t="s">
        <v>712</v>
      </c>
      <c r="H482" s="99">
        <v>1297</v>
      </c>
      <c r="I482" s="97">
        <v>1</v>
      </c>
      <c r="J482" s="100">
        <f>'เลย '!F45</f>
        <v>536196.57999999996</v>
      </c>
      <c r="K482" s="101">
        <f>SUM('เลย '!AO45)</f>
        <v>688324.77</v>
      </c>
      <c r="L482" s="102">
        <f>'เลย '!AP45</f>
        <v>874563.29</v>
      </c>
      <c r="M482" s="102">
        <f>'เลย '!AQ45</f>
        <v>677569.1</v>
      </c>
      <c r="N482" s="98"/>
      <c r="O482" s="98"/>
      <c r="P482" s="98"/>
      <c r="Q482" s="90">
        <f t="shared" si="17"/>
        <v>196994.19000000006</v>
      </c>
      <c r="R482" s="91">
        <f t="shared" si="18"/>
        <v>674.29706245181194</v>
      </c>
    </row>
    <row r="483" spans="1:18" x14ac:dyDescent="0.7">
      <c r="A483" s="97">
        <v>6</v>
      </c>
      <c r="B483" s="98" t="s">
        <v>46</v>
      </c>
      <c r="C483" s="98" t="s">
        <v>363</v>
      </c>
      <c r="D483" s="98" t="s">
        <v>81</v>
      </c>
      <c r="E483" s="98" t="s">
        <v>364</v>
      </c>
      <c r="F483" s="98" t="s">
        <v>166</v>
      </c>
      <c r="G483" s="98" t="s">
        <v>713</v>
      </c>
      <c r="H483" s="99">
        <v>4858</v>
      </c>
      <c r="I483" s="97">
        <v>4</v>
      </c>
      <c r="J483" s="100">
        <f>'เลย '!F46</f>
        <v>598643.27</v>
      </c>
      <c r="K483" s="101">
        <f>SUM('เลย '!AO46)</f>
        <v>464871.74</v>
      </c>
      <c r="L483" s="102">
        <f>'เลย '!AP46</f>
        <v>1410160.8199999998</v>
      </c>
      <c r="M483" s="102">
        <f>'เลย '!AQ46</f>
        <v>1139901.3999999999</v>
      </c>
      <c r="N483" s="98"/>
      <c r="O483" s="98"/>
      <c r="P483" s="98"/>
      <c r="Q483" s="90">
        <f t="shared" si="17"/>
        <v>270259.41999999993</v>
      </c>
      <c r="R483" s="91">
        <f t="shared" si="18"/>
        <v>290.27600247015226</v>
      </c>
    </row>
    <row r="484" spans="1:18" x14ac:dyDescent="0.7">
      <c r="A484" s="97">
        <v>7</v>
      </c>
      <c r="B484" s="98" t="s">
        <v>46</v>
      </c>
      <c r="C484" s="98" t="s">
        <v>363</v>
      </c>
      <c r="D484" s="98" t="s">
        <v>81</v>
      </c>
      <c r="E484" s="98" t="s">
        <v>364</v>
      </c>
      <c r="F484" s="98" t="s">
        <v>166</v>
      </c>
      <c r="G484" s="98" t="s">
        <v>714</v>
      </c>
      <c r="H484" s="99">
        <v>3362</v>
      </c>
      <c r="I484" s="97">
        <v>3</v>
      </c>
      <c r="J484" s="100">
        <f>'เลย '!F47</f>
        <v>745050.18</v>
      </c>
      <c r="K484" s="101">
        <f>SUM('เลย '!AO47)</f>
        <v>829098.94000000006</v>
      </c>
      <c r="L484" s="102">
        <f>'เลย '!AP47</f>
        <v>1089802.18</v>
      </c>
      <c r="M484" s="102">
        <f>'เลย '!AQ47</f>
        <v>898999.39999999991</v>
      </c>
      <c r="N484" s="98"/>
      <c r="O484" s="98"/>
      <c r="P484" s="98"/>
      <c r="Q484" s="90">
        <f t="shared" si="17"/>
        <v>190802.78000000003</v>
      </c>
      <c r="R484" s="91">
        <f t="shared" si="18"/>
        <v>324.15293872694821</v>
      </c>
    </row>
    <row r="485" spans="1:18" x14ac:dyDescent="0.7">
      <c r="A485" s="97">
        <v>8</v>
      </c>
      <c r="B485" s="98" t="s">
        <v>46</v>
      </c>
      <c r="C485" s="98" t="s">
        <v>363</v>
      </c>
      <c r="D485" s="98" t="s">
        <v>81</v>
      </c>
      <c r="E485" s="98" t="s">
        <v>364</v>
      </c>
      <c r="F485" s="98" t="s">
        <v>166</v>
      </c>
      <c r="G485" s="98" t="s">
        <v>715</v>
      </c>
      <c r="H485" s="99">
        <v>2717</v>
      </c>
      <c r="I485" s="97">
        <v>2</v>
      </c>
      <c r="J485" s="100">
        <f>'เลย '!F48</f>
        <v>885824.36</v>
      </c>
      <c r="K485" s="101">
        <f>SUM('เลย '!AO48)</f>
        <v>948413.65</v>
      </c>
      <c r="L485" s="102">
        <f>'เลย '!AP48</f>
        <v>1260415.8199999998</v>
      </c>
      <c r="M485" s="102">
        <f>'เลย '!AQ48</f>
        <v>915279.1</v>
      </c>
      <c r="N485" s="98"/>
      <c r="O485" s="98"/>
      <c r="P485" s="98"/>
      <c r="Q485" s="90">
        <f t="shared" si="17"/>
        <v>345136.71999999986</v>
      </c>
      <c r="R485" s="91">
        <f t="shared" si="18"/>
        <v>463.8998233345601</v>
      </c>
    </row>
    <row r="486" spans="1:18" x14ac:dyDescent="0.7">
      <c r="A486" s="97">
        <v>9</v>
      </c>
      <c r="B486" s="98" t="s">
        <v>46</v>
      </c>
      <c r="C486" s="98" t="s">
        <v>363</v>
      </c>
      <c r="D486" s="98" t="s">
        <v>81</v>
      </c>
      <c r="E486" s="98" t="s">
        <v>364</v>
      </c>
      <c r="F486" s="98" t="s">
        <v>166</v>
      </c>
      <c r="G486" s="98" t="s">
        <v>716</v>
      </c>
      <c r="H486" s="99">
        <v>1641</v>
      </c>
      <c r="I486" s="97">
        <v>2</v>
      </c>
      <c r="J486" s="100">
        <f>'เลย '!F49</f>
        <v>714197.48</v>
      </c>
      <c r="K486" s="101">
        <f>SUM('เลย '!AO49)</f>
        <v>727580.42999999993</v>
      </c>
      <c r="L486" s="102">
        <f>'เลย '!AP49</f>
        <v>725652.27</v>
      </c>
      <c r="M486" s="102">
        <f>'เลย '!AQ49</f>
        <v>461056.98</v>
      </c>
      <c r="N486" s="98"/>
      <c r="O486" s="98"/>
      <c r="P486" s="98"/>
      <c r="Q486" s="90">
        <f t="shared" si="17"/>
        <v>264595.29000000004</v>
      </c>
      <c r="R486" s="91">
        <f t="shared" si="18"/>
        <v>442.20126142595979</v>
      </c>
    </row>
    <row r="487" spans="1:18" x14ac:dyDescent="0.7">
      <c r="A487" s="97">
        <v>10</v>
      </c>
      <c r="B487" s="98" t="s">
        <v>46</v>
      </c>
      <c r="C487" s="98" t="s">
        <v>363</v>
      </c>
      <c r="D487" s="98" t="s">
        <v>81</v>
      </c>
      <c r="E487" s="98" t="s">
        <v>364</v>
      </c>
      <c r="F487" s="98" t="s">
        <v>166</v>
      </c>
      <c r="G487" s="98" t="s">
        <v>717</v>
      </c>
      <c r="H487" s="99">
        <v>2092</v>
      </c>
      <c r="I487" s="97">
        <v>2</v>
      </c>
      <c r="J487" s="100">
        <f>'เลย '!F50</f>
        <v>806797.15</v>
      </c>
      <c r="K487" s="101">
        <f>SUM('เลย '!AO50)</f>
        <v>916377.66</v>
      </c>
      <c r="L487" s="102">
        <f>'เลย '!AP50</f>
        <v>503626.15</v>
      </c>
      <c r="M487" s="102">
        <f>'เลย '!AQ50</f>
        <v>318630.96000000002</v>
      </c>
      <c r="N487" s="98"/>
      <c r="O487" s="98"/>
      <c r="P487" s="98"/>
      <c r="Q487" s="90">
        <f t="shared" si="17"/>
        <v>184995.19</v>
      </c>
      <c r="R487" s="91">
        <f t="shared" si="18"/>
        <v>240.73907743785853</v>
      </c>
    </row>
    <row r="488" spans="1:18" x14ac:dyDescent="0.7">
      <c r="A488" s="97">
        <v>11</v>
      </c>
      <c r="B488" s="98" t="s">
        <v>46</v>
      </c>
      <c r="C488" s="98" t="s">
        <v>363</v>
      </c>
      <c r="D488" s="98" t="s">
        <v>81</v>
      </c>
      <c r="E488" s="98" t="s">
        <v>364</v>
      </c>
      <c r="F488" s="98" t="s">
        <v>166</v>
      </c>
      <c r="G488" s="98" t="s">
        <v>718</v>
      </c>
      <c r="H488" s="99">
        <v>1801</v>
      </c>
      <c r="I488" s="97">
        <v>2</v>
      </c>
      <c r="J488" s="100">
        <f>'เลย '!F51</f>
        <v>472595.29</v>
      </c>
      <c r="K488" s="101">
        <f>SUM('เลย '!AO51)</f>
        <v>546939.80999999994</v>
      </c>
      <c r="L488" s="102">
        <f>'เลย '!AP51</f>
        <v>783823.09</v>
      </c>
      <c r="M488" s="102">
        <f>'เลย '!AQ51</f>
        <v>712927.34000000008</v>
      </c>
      <c r="N488" s="98"/>
      <c r="O488" s="98"/>
      <c r="P488" s="98"/>
      <c r="Q488" s="90">
        <f t="shared" si="17"/>
        <v>70895.749999999884</v>
      </c>
      <c r="R488" s="91">
        <f t="shared" si="18"/>
        <v>435.21548584119932</v>
      </c>
    </row>
    <row r="489" spans="1:18" s="109" customFormat="1" x14ac:dyDescent="0.7">
      <c r="A489" s="103">
        <v>4</v>
      </c>
      <c r="B489" s="104" t="s">
        <v>46</v>
      </c>
      <c r="C489" s="104"/>
      <c r="D489" s="104"/>
      <c r="E489" s="104" t="s">
        <v>63</v>
      </c>
      <c r="F489" s="104"/>
      <c r="G489" s="104" t="s">
        <v>366</v>
      </c>
      <c r="H489" s="110">
        <f>SUM(H478:H488)</f>
        <v>29911</v>
      </c>
      <c r="I489" s="103"/>
      <c r="J489" s="106">
        <f>SUM(J478:J488)</f>
        <v>7596388.8100000015</v>
      </c>
      <c r="K489" s="106">
        <f>SUM(K478:K488)</f>
        <v>8614754.5099999998</v>
      </c>
      <c r="L489" s="106">
        <f>SUM(L478:L488)</f>
        <v>11166468.24</v>
      </c>
      <c r="M489" s="106">
        <f>SUM(M478:M488)</f>
        <v>8030026.5200000005</v>
      </c>
      <c r="N489" s="104">
        <v>10</v>
      </c>
      <c r="O489" s="104">
        <v>10</v>
      </c>
      <c r="P489" s="104">
        <f>N489-O489</f>
        <v>0</v>
      </c>
      <c r="Q489" s="107">
        <f t="shared" si="17"/>
        <v>3136441.7199999997</v>
      </c>
      <c r="R489" s="108">
        <f>L489/H489</f>
        <v>373.32313329544314</v>
      </c>
    </row>
    <row r="490" spans="1:18" x14ac:dyDescent="0.7">
      <c r="A490" s="97">
        <v>1</v>
      </c>
      <c r="B490" s="98" t="s">
        <v>46</v>
      </c>
      <c r="C490" s="98" t="s">
        <v>367</v>
      </c>
      <c r="D490" s="98" t="s">
        <v>127</v>
      </c>
      <c r="E490" s="98" t="s">
        <v>368</v>
      </c>
      <c r="F490" s="98" t="s">
        <v>315</v>
      </c>
      <c r="G490" s="98" t="s">
        <v>369</v>
      </c>
      <c r="H490" s="99"/>
      <c r="I490" s="97"/>
      <c r="J490" s="100"/>
      <c r="K490" s="101"/>
      <c r="L490" s="102"/>
      <c r="M490" s="102"/>
      <c r="N490" s="98"/>
      <c r="O490" s="98"/>
      <c r="P490" s="98"/>
    </row>
    <row r="491" spans="1:18" x14ac:dyDescent="0.7">
      <c r="A491" s="97">
        <v>2</v>
      </c>
      <c r="B491" s="98" t="s">
        <v>46</v>
      </c>
      <c r="C491" s="98" t="s">
        <v>367</v>
      </c>
      <c r="D491" s="98" t="s">
        <v>127</v>
      </c>
      <c r="E491" s="98" t="s">
        <v>368</v>
      </c>
      <c r="F491" s="98" t="s">
        <v>166</v>
      </c>
      <c r="G491" s="98" t="s">
        <v>719</v>
      </c>
      <c r="H491" s="99">
        <v>1166</v>
      </c>
      <c r="I491" s="97">
        <v>1</v>
      </c>
      <c r="J491" s="100">
        <f>'เลย '!F52</f>
        <v>590307.87</v>
      </c>
      <c r="K491" s="101">
        <f>SUM('เลย '!AO52)</f>
        <v>646687.65</v>
      </c>
      <c r="L491" s="102">
        <f>'เลย '!AP52</f>
        <v>478057.76999999996</v>
      </c>
      <c r="M491" s="102">
        <f>'เลย '!AQ52</f>
        <v>424302.71</v>
      </c>
      <c r="N491" s="98"/>
      <c r="O491" s="98"/>
      <c r="P491" s="98"/>
      <c r="Q491" s="90">
        <f t="shared" si="17"/>
        <v>53755.059999999939</v>
      </c>
      <c r="R491" s="91">
        <f t="shared" si="18"/>
        <v>409.99808747855917</v>
      </c>
    </row>
    <row r="492" spans="1:18" x14ac:dyDescent="0.7">
      <c r="A492" s="97">
        <v>3</v>
      </c>
      <c r="B492" s="98" t="s">
        <v>46</v>
      </c>
      <c r="C492" s="98" t="s">
        <v>367</v>
      </c>
      <c r="D492" s="98" t="s">
        <v>127</v>
      </c>
      <c r="E492" s="98" t="s">
        <v>368</v>
      </c>
      <c r="F492" s="98" t="s">
        <v>166</v>
      </c>
      <c r="G492" s="98" t="s">
        <v>720</v>
      </c>
      <c r="H492" s="99">
        <v>597</v>
      </c>
      <c r="I492" s="97">
        <v>1</v>
      </c>
      <c r="J492" s="100">
        <f>'เลย '!F53</f>
        <v>691357.33</v>
      </c>
      <c r="K492" s="101">
        <f>SUM('เลย '!AO53)</f>
        <v>728879.33</v>
      </c>
      <c r="L492" s="102">
        <f>'เลย '!AP53</f>
        <v>442490.07</v>
      </c>
      <c r="M492" s="102">
        <f>'เลย '!AQ53</f>
        <v>295064.11</v>
      </c>
      <c r="N492" s="98"/>
      <c r="O492" s="98"/>
      <c r="P492" s="98"/>
      <c r="Q492" s="90">
        <f t="shared" si="17"/>
        <v>147425.96000000002</v>
      </c>
      <c r="R492" s="91">
        <f t="shared" si="18"/>
        <v>741.18939698492466</v>
      </c>
    </row>
    <row r="493" spans="1:18" x14ac:dyDescent="0.7">
      <c r="A493" s="97">
        <v>4</v>
      </c>
      <c r="B493" s="98" t="s">
        <v>46</v>
      </c>
      <c r="C493" s="98" t="s">
        <v>367</v>
      </c>
      <c r="D493" s="98" t="s">
        <v>127</v>
      </c>
      <c r="E493" s="98" t="s">
        <v>368</v>
      </c>
      <c r="F493" s="98" t="s">
        <v>166</v>
      </c>
      <c r="G493" s="98" t="s">
        <v>721</v>
      </c>
      <c r="H493" s="99">
        <v>1918</v>
      </c>
      <c r="I493" s="97">
        <v>2</v>
      </c>
      <c r="J493" s="100">
        <f>'เลย '!F54</f>
        <v>438514.07</v>
      </c>
      <c r="K493" s="101">
        <f>SUM('เลย '!AO54)</f>
        <v>534610.2300000001</v>
      </c>
      <c r="L493" s="102">
        <f>'เลย '!AP54</f>
        <v>764064.7</v>
      </c>
      <c r="M493" s="102">
        <f>'เลย '!AQ54</f>
        <v>652777.05000000005</v>
      </c>
      <c r="N493" s="98"/>
      <c r="O493" s="98"/>
      <c r="P493" s="98"/>
      <c r="Q493" s="90">
        <f t="shared" si="17"/>
        <v>111287.64999999991</v>
      </c>
      <c r="R493" s="91">
        <f t="shared" si="18"/>
        <v>398.36532846715323</v>
      </c>
    </row>
    <row r="494" spans="1:18" x14ac:dyDescent="0.7">
      <c r="A494" s="97">
        <v>5</v>
      </c>
      <c r="B494" s="98" t="s">
        <v>46</v>
      </c>
      <c r="C494" s="98" t="s">
        <v>367</v>
      </c>
      <c r="D494" s="98" t="s">
        <v>127</v>
      </c>
      <c r="E494" s="98" t="s">
        <v>368</v>
      </c>
      <c r="F494" s="98" t="s">
        <v>166</v>
      </c>
      <c r="G494" s="98" t="s">
        <v>722</v>
      </c>
      <c r="H494" s="99">
        <v>3832</v>
      </c>
      <c r="I494" s="97">
        <v>3</v>
      </c>
      <c r="J494" s="100">
        <f>'เลย '!F55</f>
        <v>1002534.54</v>
      </c>
      <c r="K494" s="101">
        <f>SUM('เลย '!AO55)</f>
        <v>1145656.8400000001</v>
      </c>
      <c r="L494" s="102">
        <f>'เลย '!AP55</f>
        <v>1059902.22</v>
      </c>
      <c r="M494" s="102">
        <f>'เลย '!AQ55</f>
        <v>764935.65</v>
      </c>
      <c r="N494" s="98"/>
      <c r="O494" s="98"/>
      <c r="P494" s="98"/>
      <c r="Q494" s="90">
        <f t="shared" si="17"/>
        <v>294966.56999999995</v>
      </c>
      <c r="R494" s="91">
        <f t="shared" si="18"/>
        <v>276.59243736951981</v>
      </c>
    </row>
    <row r="495" spans="1:18" x14ac:dyDescent="0.7">
      <c r="A495" s="97">
        <v>6</v>
      </c>
      <c r="B495" s="98" t="s">
        <v>46</v>
      </c>
      <c r="C495" s="98" t="s">
        <v>367</v>
      </c>
      <c r="D495" s="98" t="s">
        <v>127</v>
      </c>
      <c r="E495" s="98" t="s">
        <v>368</v>
      </c>
      <c r="F495" s="98" t="s">
        <v>166</v>
      </c>
      <c r="G495" s="98" t="s">
        <v>723</v>
      </c>
      <c r="H495" s="99">
        <v>4337</v>
      </c>
      <c r="I495" s="97">
        <v>3</v>
      </c>
      <c r="J495" s="100">
        <f>'เลย '!F56</f>
        <v>793030.77</v>
      </c>
      <c r="K495" s="101">
        <f>SUM('เลย '!AO56)</f>
        <v>813781.25</v>
      </c>
      <c r="L495" s="102">
        <f>'เลย '!AP56</f>
        <v>853289.58000000007</v>
      </c>
      <c r="M495" s="102">
        <f>'เลย '!AQ56</f>
        <v>668284.27</v>
      </c>
      <c r="N495" s="98"/>
      <c r="O495" s="98"/>
      <c r="P495" s="98"/>
      <c r="Q495" s="90">
        <f t="shared" si="17"/>
        <v>185005.31000000006</v>
      </c>
      <c r="R495" s="91">
        <f t="shared" si="18"/>
        <v>196.74650219045424</v>
      </c>
    </row>
    <row r="496" spans="1:18" x14ac:dyDescent="0.7">
      <c r="A496" s="97">
        <v>7</v>
      </c>
      <c r="B496" s="98" t="s">
        <v>46</v>
      </c>
      <c r="C496" s="98" t="s">
        <v>367</v>
      </c>
      <c r="D496" s="98" t="s">
        <v>127</v>
      </c>
      <c r="E496" s="98" t="s">
        <v>368</v>
      </c>
      <c r="F496" s="98" t="s">
        <v>166</v>
      </c>
      <c r="G496" s="98" t="s">
        <v>724</v>
      </c>
      <c r="H496" s="99">
        <v>2216</v>
      </c>
      <c r="I496" s="97">
        <v>2</v>
      </c>
      <c r="J496" s="100">
        <f>'เลย '!F57</f>
        <v>615072.41</v>
      </c>
      <c r="K496" s="101">
        <f>SUM('เลย '!AO57)</f>
        <v>635624.96000000008</v>
      </c>
      <c r="L496" s="102">
        <f>'เลย '!AP57</f>
        <v>875471.09</v>
      </c>
      <c r="M496" s="102">
        <f>'เลย '!AQ57</f>
        <v>637014.03999999992</v>
      </c>
      <c r="N496" s="98"/>
      <c r="O496" s="98"/>
      <c r="P496" s="98"/>
      <c r="Q496" s="90">
        <f t="shared" si="17"/>
        <v>238457.05000000005</v>
      </c>
      <c r="R496" s="91">
        <f t="shared" si="18"/>
        <v>395.06818140794223</v>
      </c>
    </row>
    <row r="497" spans="1:18" x14ac:dyDescent="0.7">
      <c r="A497" s="97">
        <v>8</v>
      </c>
      <c r="B497" s="98" t="s">
        <v>46</v>
      </c>
      <c r="C497" s="98" t="s">
        <v>367</v>
      </c>
      <c r="D497" s="98" t="s">
        <v>127</v>
      </c>
      <c r="E497" s="98" t="s">
        <v>368</v>
      </c>
      <c r="F497" s="98" t="s">
        <v>166</v>
      </c>
      <c r="G497" s="98" t="s">
        <v>725</v>
      </c>
      <c r="H497" s="99">
        <v>1887</v>
      </c>
      <c r="I497" s="97">
        <v>2</v>
      </c>
      <c r="J497" s="100">
        <f>'เลย '!F58</f>
        <v>628422.15</v>
      </c>
      <c r="K497" s="101">
        <f>SUM('เลย '!AO58)</f>
        <v>705465.68</v>
      </c>
      <c r="L497" s="102">
        <f>'เลย '!AP58</f>
        <v>643507.88</v>
      </c>
      <c r="M497" s="102">
        <f>'เลย '!AQ58</f>
        <v>313985.94</v>
      </c>
      <c r="N497" s="98"/>
      <c r="O497" s="98"/>
      <c r="P497" s="98"/>
      <c r="Q497" s="90">
        <f t="shared" si="17"/>
        <v>329521.94</v>
      </c>
      <c r="R497" s="91">
        <f t="shared" si="18"/>
        <v>341.02166401695814</v>
      </c>
    </row>
    <row r="498" spans="1:18" x14ac:dyDescent="0.7">
      <c r="A498" s="97">
        <v>9</v>
      </c>
      <c r="B498" s="98" t="s">
        <v>46</v>
      </c>
      <c r="C498" s="98" t="s">
        <v>367</v>
      </c>
      <c r="D498" s="98" t="s">
        <v>127</v>
      </c>
      <c r="E498" s="98" t="s">
        <v>368</v>
      </c>
      <c r="F498" s="98" t="s">
        <v>166</v>
      </c>
      <c r="G498" s="98" t="s">
        <v>726</v>
      </c>
      <c r="H498" s="99">
        <v>1912</v>
      </c>
      <c r="I498" s="97">
        <v>2</v>
      </c>
      <c r="J498" s="100">
        <f>'เลย '!F59</f>
        <v>585448.25</v>
      </c>
      <c r="K498" s="101">
        <f>SUM('เลย '!AO59)</f>
        <v>660333.13</v>
      </c>
      <c r="L498" s="102">
        <f>'เลย '!AP59</f>
        <v>497096.56</v>
      </c>
      <c r="M498" s="102">
        <f>'เลย '!AQ59</f>
        <v>364158.42</v>
      </c>
      <c r="N498" s="98"/>
      <c r="O498" s="98"/>
      <c r="P498" s="98"/>
      <c r="Q498" s="90">
        <f t="shared" si="17"/>
        <v>132938.14000000001</v>
      </c>
      <c r="R498" s="91">
        <f t="shared" si="18"/>
        <v>259.98774058577408</v>
      </c>
    </row>
    <row r="499" spans="1:18" x14ac:dyDescent="0.7">
      <c r="A499" s="97">
        <v>10</v>
      </c>
      <c r="B499" s="98" t="s">
        <v>46</v>
      </c>
      <c r="C499" s="98" t="s">
        <v>367</v>
      </c>
      <c r="D499" s="98" t="s">
        <v>127</v>
      </c>
      <c r="E499" s="98" t="s">
        <v>368</v>
      </c>
      <c r="F499" s="98" t="s">
        <v>166</v>
      </c>
      <c r="G499" s="98" t="s">
        <v>727</v>
      </c>
      <c r="H499" s="99">
        <v>4827</v>
      </c>
      <c r="I499" s="97">
        <v>4</v>
      </c>
      <c r="J499" s="100">
        <f>'เลย '!F60</f>
        <v>699082.38</v>
      </c>
      <c r="K499" s="101">
        <f>SUM('เลย '!AO60)</f>
        <v>845364.38</v>
      </c>
      <c r="L499" s="102">
        <f>'เลย '!AP60</f>
        <v>1350438.35</v>
      </c>
      <c r="M499" s="102">
        <f>'เลย '!AQ60</f>
        <v>864858.83000000007</v>
      </c>
      <c r="N499" s="98"/>
      <c r="O499" s="98"/>
      <c r="P499" s="98"/>
      <c r="Q499" s="90">
        <f t="shared" si="17"/>
        <v>485579.52000000002</v>
      </c>
      <c r="R499" s="91">
        <f t="shared" si="18"/>
        <v>279.76762999792834</v>
      </c>
    </row>
    <row r="500" spans="1:18" x14ac:dyDescent="0.7">
      <c r="A500" s="97">
        <v>11</v>
      </c>
      <c r="B500" s="98" t="s">
        <v>46</v>
      </c>
      <c r="C500" s="98" t="s">
        <v>367</v>
      </c>
      <c r="D500" s="98" t="s">
        <v>127</v>
      </c>
      <c r="E500" s="98" t="s">
        <v>368</v>
      </c>
      <c r="F500" s="98" t="s">
        <v>166</v>
      </c>
      <c r="G500" s="98" t="s">
        <v>728</v>
      </c>
      <c r="H500" s="99">
        <v>5175</v>
      </c>
      <c r="I500" s="97">
        <v>4</v>
      </c>
      <c r="J500" s="100">
        <f>'เลย '!F61</f>
        <v>994981.42</v>
      </c>
      <c r="K500" s="101">
        <f>SUM('เลย '!AO61)</f>
        <v>1450531.0999999999</v>
      </c>
      <c r="L500" s="102">
        <f>'เลย '!AP61</f>
        <v>1195293.2599999998</v>
      </c>
      <c r="M500" s="102">
        <f>'เลย '!AQ61</f>
        <v>1074520.75</v>
      </c>
      <c r="N500" s="98"/>
      <c r="O500" s="98"/>
      <c r="P500" s="98"/>
      <c r="Q500" s="90">
        <f t="shared" si="17"/>
        <v>120772.50999999978</v>
      </c>
      <c r="R500" s="91">
        <f t="shared" si="18"/>
        <v>230.97454299516903</v>
      </c>
    </row>
    <row r="501" spans="1:18" x14ac:dyDescent="0.7">
      <c r="A501" s="97">
        <v>12</v>
      </c>
      <c r="B501" s="98" t="s">
        <v>46</v>
      </c>
      <c r="C501" s="98" t="s">
        <v>367</v>
      </c>
      <c r="D501" s="98" t="s">
        <v>127</v>
      </c>
      <c r="E501" s="98" t="s">
        <v>368</v>
      </c>
      <c r="F501" s="98" t="s">
        <v>166</v>
      </c>
      <c r="G501" s="98" t="s">
        <v>729</v>
      </c>
      <c r="H501" s="99">
        <v>3273</v>
      </c>
      <c r="I501" s="97">
        <v>3</v>
      </c>
      <c r="J501" s="100">
        <f>'เลย '!F62</f>
        <v>459912.82</v>
      </c>
      <c r="K501" s="101">
        <f>SUM('เลย '!AO62)</f>
        <v>610776.42000000004</v>
      </c>
      <c r="L501" s="102">
        <f>'เลย '!AP62</f>
        <v>844392.65999999992</v>
      </c>
      <c r="M501" s="102">
        <f>'เลย '!AQ62</f>
        <v>632370.73</v>
      </c>
      <c r="N501" s="98"/>
      <c r="O501" s="98"/>
      <c r="P501" s="98"/>
      <c r="Q501" s="90">
        <f t="shared" si="17"/>
        <v>212021.92999999993</v>
      </c>
      <c r="R501" s="91">
        <f t="shared" si="18"/>
        <v>257.98736938588451</v>
      </c>
    </row>
    <row r="502" spans="1:18" x14ac:dyDescent="0.7">
      <c r="A502" s="97">
        <v>13</v>
      </c>
      <c r="B502" s="98" t="s">
        <v>46</v>
      </c>
      <c r="C502" s="98" t="s">
        <v>367</v>
      </c>
      <c r="D502" s="98" t="s">
        <v>127</v>
      </c>
      <c r="E502" s="98" t="s">
        <v>368</v>
      </c>
      <c r="F502" s="98" t="s">
        <v>166</v>
      </c>
      <c r="G502" s="98" t="s">
        <v>730</v>
      </c>
      <c r="H502" s="99">
        <v>1988</v>
      </c>
      <c r="I502" s="97">
        <v>2</v>
      </c>
      <c r="J502" s="100">
        <f>'เลย '!F63</f>
        <v>357026.52</v>
      </c>
      <c r="K502" s="101">
        <f>SUM('เลย '!AO63)</f>
        <v>476940.67</v>
      </c>
      <c r="L502" s="102">
        <f>'เลย '!AP63</f>
        <v>792744.71</v>
      </c>
      <c r="M502" s="102">
        <f>'เลย '!AQ63</f>
        <v>644354.47</v>
      </c>
      <c r="N502" s="98"/>
      <c r="O502" s="98"/>
      <c r="P502" s="98"/>
      <c r="Q502" s="90">
        <f t="shared" si="17"/>
        <v>148390.24</v>
      </c>
      <c r="R502" s="91">
        <f t="shared" si="18"/>
        <v>398.76494466800801</v>
      </c>
    </row>
    <row r="503" spans="1:18" x14ac:dyDescent="0.7">
      <c r="A503" s="97">
        <v>14</v>
      </c>
      <c r="B503" s="98" t="s">
        <v>46</v>
      </c>
      <c r="C503" s="98" t="s">
        <v>367</v>
      </c>
      <c r="D503" s="98" t="s">
        <v>127</v>
      </c>
      <c r="E503" s="98" t="s">
        <v>368</v>
      </c>
      <c r="F503" s="98" t="s">
        <v>166</v>
      </c>
      <c r="G503" s="98" t="s">
        <v>731</v>
      </c>
      <c r="H503" s="99">
        <v>1497</v>
      </c>
      <c r="I503" s="97">
        <v>1</v>
      </c>
      <c r="J503" s="100">
        <f>'เลย '!F64</f>
        <v>451365.24</v>
      </c>
      <c r="K503" s="101">
        <f>SUM('เลย '!AO64)</f>
        <v>537464.05999999994</v>
      </c>
      <c r="L503" s="102">
        <f>'เลย '!AP64</f>
        <v>585493.8899999999</v>
      </c>
      <c r="M503" s="102">
        <f>'เลย '!AQ64</f>
        <v>543994.97</v>
      </c>
      <c r="N503" s="98"/>
      <c r="O503" s="98"/>
      <c r="P503" s="98"/>
      <c r="Q503" s="90">
        <f t="shared" si="17"/>
        <v>41498.919999999925</v>
      </c>
      <c r="R503" s="91">
        <f t="shared" si="18"/>
        <v>391.11148296593177</v>
      </c>
    </row>
    <row r="504" spans="1:18" s="109" customFormat="1" x14ac:dyDescent="0.7">
      <c r="A504" s="103">
        <v>5</v>
      </c>
      <c r="B504" s="104" t="s">
        <v>46</v>
      </c>
      <c r="C504" s="104"/>
      <c r="D504" s="104"/>
      <c r="E504" s="104" t="s">
        <v>63</v>
      </c>
      <c r="F504" s="104"/>
      <c r="G504" s="104" t="s">
        <v>370</v>
      </c>
      <c r="H504" s="110">
        <f>SUM(H490:H503)</f>
        <v>34625</v>
      </c>
      <c r="I504" s="103"/>
      <c r="J504" s="106">
        <f>SUM(J490:J503)</f>
        <v>8307055.7700000014</v>
      </c>
      <c r="K504" s="106">
        <f>SUM(K490:K503)</f>
        <v>9792115.6999999993</v>
      </c>
      <c r="L504" s="106">
        <f>SUM(L490:L503)</f>
        <v>10382242.739999998</v>
      </c>
      <c r="M504" s="106">
        <f>SUM(M490:M503)</f>
        <v>7880621.9399999995</v>
      </c>
      <c r="N504" s="104">
        <v>13</v>
      </c>
      <c r="O504" s="104">
        <v>13</v>
      </c>
      <c r="P504" s="104">
        <f>N504-O504</f>
        <v>0</v>
      </c>
      <c r="Q504" s="107">
        <f t="shared" si="17"/>
        <v>2501620.7999999989</v>
      </c>
      <c r="R504" s="108">
        <f>L504/H504</f>
        <v>299.84816577617323</v>
      </c>
    </row>
    <row r="505" spans="1:18" x14ac:dyDescent="0.7">
      <c r="A505" s="97">
        <v>1</v>
      </c>
      <c r="B505" s="98" t="s">
        <v>46</v>
      </c>
      <c r="C505" s="98" t="s">
        <v>371</v>
      </c>
      <c r="D505" s="98" t="s">
        <v>88</v>
      </c>
      <c r="E505" s="98" t="s">
        <v>372</v>
      </c>
      <c r="F505" s="98" t="s">
        <v>196</v>
      </c>
      <c r="G505" s="98" t="s">
        <v>373</v>
      </c>
      <c r="H505" s="99"/>
      <c r="I505" s="97"/>
      <c r="J505" s="100"/>
      <c r="K505" s="101"/>
      <c r="L505" s="102"/>
      <c r="M505" s="102"/>
      <c r="N505" s="98"/>
      <c r="O505" s="98"/>
      <c r="P505" s="98"/>
    </row>
    <row r="506" spans="1:18" x14ac:dyDescent="0.7">
      <c r="A506" s="97">
        <v>2</v>
      </c>
      <c r="B506" s="98" t="s">
        <v>46</v>
      </c>
      <c r="C506" s="98" t="s">
        <v>371</v>
      </c>
      <c r="D506" s="98" t="s">
        <v>88</v>
      </c>
      <c r="E506" s="98" t="s">
        <v>372</v>
      </c>
      <c r="F506" s="98" t="s">
        <v>166</v>
      </c>
      <c r="G506" s="98" t="s">
        <v>732</v>
      </c>
      <c r="H506" s="99">
        <v>1271</v>
      </c>
      <c r="I506" s="97">
        <v>1</v>
      </c>
      <c r="J506" s="100">
        <f>'เลย '!F65</f>
        <v>838322.18</v>
      </c>
      <c r="K506" s="101">
        <f>SUM('เลย '!AO65)</f>
        <v>860960.4</v>
      </c>
      <c r="L506" s="102">
        <f>'เลย '!AP65</f>
        <v>761806.95</v>
      </c>
      <c r="M506" s="102">
        <f>'เลย '!AQ65</f>
        <v>407136.52999999997</v>
      </c>
      <c r="N506" s="98"/>
      <c r="O506" s="98"/>
      <c r="P506" s="98"/>
      <c r="Q506" s="90">
        <f t="shared" si="17"/>
        <v>354670.42</v>
      </c>
      <c r="R506" s="91">
        <f t="shared" si="18"/>
        <v>599.37604248623131</v>
      </c>
    </row>
    <row r="507" spans="1:18" x14ac:dyDescent="0.7">
      <c r="A507" s="97">
        <v>3</v>
      </c>
      <c r="B507" s="98" t="s">
        <v>46</v>
      </c>
      <c r="C507" s="98" t="s">
        <v>371</v>
      </c>
      <c r="D507" s="98" t="s">
        <v>88</v>
      </c>
      <c r="E507" s="98" t="s">
        <v>372</v>
      </c>
      <c r="F507" s="98" t="s">
        <v>166</v>
      </c>
      <c r="G507" s="98" t="s">
        <v>733</v>
      </c>
      <c r="H507" s="99">
        <v>1365</v>
      </c>
      <c r="I507" s="97">
        <v>1</v>
      </c>
      <c r="J507" s="100">
        <f>'เลย '!F66</f>
        <v>899256.89</v>
      </c>
      <c r="K507" s="101">
        <f>SUM('เลย '!AO66)</f>
        <v>912580.38</v>
      </c>
      <c r="L507" s="102">
        <f>'เลย '!AP66</f>
        <v>977704.95999999996</v>
      </c>
      <c r="M507" s="102">
        <f>'เลย '!AQ66</f>
        <v>601402.41</v>
      </c>
      <c r="N507" s="98"/>
      <c r="O507" s="98"/>
      <c r="P507" s="98"/>
      <c r="Q507" s="90">
        <f t="shared" si="17"/>
        <v>376302.54999999993</v>
      </c>
      <c r="R507" s="91">
        <f t="shared" si="18"/>
        <v>716.2673699633699</v>
      </c>
    </row>
    <row r="508" spans="1:18" x14ac:dyDescent="0.7">
      <c r="A508" s="97">
        <v>4</v>
      </c>
      <c r="B508" s="98" t="s">
        <v>46</v>
      </c>
      <c r="C508" s="98" t="s">
        <v>371</v>
      </c>
      <c r="D508" s="98" t="s">
        <v>88</v>
      </c>
      <c r="E508" s="98" t="s">
        <v>372</v>
      </c>
      <c r="F508" s="98" t="s">
        <v>166</v>
      </c>
      <c r="G508" s="98" t="s">
        <v>734</v>
      </c>
      <c r="H508" s="99">
        <v>2637</v>
      </c>
      <c r="I508" s="97">
        <v>2</v>
      </c>
      <c r="J508" s="100">
        <f>'เลย '!F67</f>
        <v>899649.66</v>
      </c>
      <c r="K508" s="101">
        <f>SUM('เลย '!AO67)</f>
        <v>972286.93</v>
      </c>
      <c r="L508" s="102">
        <f>'เลย '!AP67</f>
        <v>1077133.53</v>
      </c>
      <c r="M508" s="102">
        <f>'เลย '!AQ67</f>
        <v>728190.48</v>
      </c>
      <c r="N508" s="98"/>
      <c r="O508" s="98"/>
      <c r="P508" s="98"/>
      <c r="Q508" s="90">
        <f t="shared" si="17"/>
        <v>348943.05000000005</v>
      </c>
      <c r="R508" s="91">
        <f t="shared" si="18"/>
        <v>408.4692946530148</v>
      </c>
    </row>
    <row r="509" spans="1:18" x14ac:dyDescent="0.7">
      <c r="A509" s="97">
        <v>5</v>
      </c>
      <c r="B509" s="98" t="s">
        <v>46</v>
      </c>
      <c r="C509" s="98" t="s">
        <v>371</v>
      </c>
      <c r="D509" s="98" t="s">
        <v>88</v>
      </c>
      <c r="E509" s="98" t="s">
        <v>372</v>
      </c>
      <c r="F509" s="98" t="s">
        <v>166</v>
      </c>
      <c r="G509" s="98" t="s">
        <v>735</v>
      </c>
      <c r="H509" s="99">
        <v>1170</v>
      </c>
      <c r="I509" s="97">
        <v>1</v>
      </c>
      <c r="J509" s="100">
        <f>'เลย '!F68</f>
        <v>697867.51</v>
      </c>
      <c r="K509" s="101">
        <f>SUM('เลย '!AO68)</f>
        <v>732871.39</v>
      </c>
      <c r="L509" s="102">
        <f>'เลย '!AP68</f>
        <v>1159831.31</v>
      </c>
      <c r="M509" s="102">
        <f>'เลย '!AQ68</f>
        <v>789002.71</v>
      </c>
      <c r="N509" s="98"/>
      <c r="O509" s="98"/>
      <c r="P509" s="98"/>
      <c r="Q509" s="90">
        <f t="shared" si="17"/>
        <v>370828.60000000009</v>
      </c>
      <c r="R509" s="91">
        <f t="shared" si="18"/>
        <v>991.30881196581197</v>
      </c>
    </row>
    <row r="510" spans="1:18" x14ac:dyDescent="0.7">
      <c r="A510" s="97">
        <v>6</v>
      </c>
      <c r="B510" s="98" t="s">
        <v>46</v>
      </c>
      <c r="C510" s="98" t="s">
        <v>371</v>
      </c>
      <c r="D510" s="98" t="s">
        <v>88</v>
      </c>
      <c r="E510" s="98" t="s">
        <v>372</v>
      </c>
      <c r="F510" s="98" t="s">
        <v>166</v>
      </c>
      <c r="G510" s="98" t="s">
        <v>736</v>
      </c>
      <c r="H510" s="99">
        <v>892</v>
      </c>
      <c r="I510" s="97">
        <v>1</v>
      </c>
      <c r="J510" s="100">
        <f>'เลย '!F69</f>
        <v>679075.94</v>
      </c>
      <c r="K510" s="101">
        <f>SUM('เลย '!AO69)</f>
        <v>688493.74</v>
      </c>
      <c r="L510" s="102">
        <f>'เลย '!AP69</f>
        <v>829859.02</v>
      </c>
      <c r="M510" s="102">
        <f>'เลย '!AQ69</f>
        <v>573456.96</v>
      </c>
      <c r="N510" s="98"/>
      <c r="O510" s="98"/>
      <c r="P510" s="98"/>
      <c r="Q510" s="90">
        <f t="shared" si="17"/>
        <v>256402.06000000006</v>
      </c>
      <c r="R510" s="91">
        <f t="shared" si="18"/>
        <v>930.33522421524663</v>
      </c>
    </row>
    <row r="511" spans="1:18" s="109" customFormat="1" x14ac:dyDescent="0.7">
      <c r="A511" s="103">
        <v>6</v>
      </c>
      <c r="B511" s="104" t="s">
        <v>46</v>
      </c>
      <c r="C511" s="104"/>
      <c r="D511" s="104"/>
      <c r="E511" s="104" t="s">
        <v>63</v>
      </c>
      <c r="F511" s="104"/>
      <c r="G511" s="104" t="s">
        <v>374</v>
      </c>
      <c r="H511" s="110">
        <f>SUM(H505:H510)</f>
        <v>7335</v>
      </c>
      <c r="I511" s="103"/>
      <c r="J511" s="106">
        <f>SUM(J505:J510)</f>
        <v>4014172.18</v>
      </c>
      <c r="K511" s="106">
        <f>SUM(K505:K510)</f>
        <v>4167192.84</v>
      </c>
      <c r="L511" s="106">
        <f>SUM(L505:L510)</f>
        <v>4806335.7699999996</v>
      </c>
      <c r="M511" s="106">
        <f>SUM(M505:M510)</f>
        <v>3099189.09</v>
      </c>
      <c r="N511" s="104">
        <v>5</v>
      </c>
      <c r="O511" s="104">
        <v>5</v>
      </c>
      <c r="P511" s="104">
        <f>N511-O511</f>
        <v>0</v>
      </c>
      <c r="Q511" s="107">
        <f t="shared" si="17"/>
        <v>1707146.6799999997</v>
      </c>
      <c r="R511" s="108">
        <f>L511/H511</f>
        <v>655.26050034083153</v>
      </c>
    </row>
    <row r="512" spans="1:18" x14ac:dyDescent="0.7">
      <c r="A512" s="97">
        <v>1</v>
      </c>
      <c r="B512" s="98" t="s">
        <v>46</v>
      </c>
      <c r="C512" s="98" t="s">
        <v>375</v>
      </c>
      <c r="D512" s="98" t="s">
        <v>95</v>
      </c>
      <c r="E512" s="98" t="s">
        <v>376</v>
      </c>
      <c r="F512" s="98" t="s">
        <v>196</v>
      </c>
      <c r="G512" s="98" t="s">
        <v>377</v>
      </c>
      <c r="H512" s="99"/>
      <c r="I512" s="97"/>
      <c r="J512" s="100"/>
      <c r="K512" s="101"/>
      <c r="L512" s="102"/>
      <c r="M512" s="102"/>
      <c r="N512" s="98"/>
      <c r="O512" s="98"/>
      <c r="P512" s="98"/>
    </row>
    <row r="513" spans="1:18" x14ac:dyDescent="0.7">
      <c r="A513" s="97">
        <v>2</v>
      </c>
      <c r="B513" s="98" t="s">
        <v>46</v>
      </c>
      <c r="C513" s="98" t="s">
        <v>375</v>
      </c>
      <c r="D513" s="98" t="s">
        <v>95</v>
      </c>
      <c r="E513" s="98" t="s">
        <v>376</v>
      </c>
      <c r="F513" s="98" t="s">
        <v>166</v>
      </c>
      <c r="G513" s="98" t="s">
        <v>737</v>
      </c>
      <c r="H513" s="99">
        <v>2178</v>
      </c>
      <c r="I513" s="97">
        <v>2</v>
      </c>
      <c r="J513" s="100">
        <f>'เลย '!F70</f>
        <v>329804.52</v>
      </c>
      <c r="K513" s="101">
        <f>SUM('เลย '!AO70)</f>
        <v>368233.81</v>
      </c>
      <c r="L513" s="102">
        <f>'เลย '!AP70</f>
        <v>1261887.27</v>
      </c>
      <c r="M513" s="102">
        <f>'เลย '!AQ70</f>
        <v>964863.39</v>
      </c>
      <c r="N513" s="98"/>
      <c r="O513" s="98"/>
      <c r="P513" s="98"/>
      <c r="Q513" s="90">
        <f t="shared" si="17"/>
        <v>297023.88</v>
      </c>
      <c r="R513" s="91">
        <f t="shared" si="18"/>
        <v>579.37891184573004</v>
      </c>
    </row>
    <row r="514" spans="1:18" x14ac:dyDescent="0.7">
      <c r="A514" s="97">
        <v>3</v>
      </c>
      <c r="B514" s="98" t="s">
        <v>46</v>
      </c>
      <c r="C514" s="98" t="s">
        <v>375</v>
      </c>
      <c r="D514" s="98" t="s">
        <v>95</v>
      </c>
      <c r="E514" s="98" t="s">
        <v>376</v>
      </c>
      <c r="F514" s="98" t="s">
        <v>166</v>
      </c>
      <c r="G514" s="98" t="s">
        <v>738</v>
      </c>
      <c r="H514" s="99">
        <v>3937</v>
      </c>
      <c r="I514" s="97">
        <v>3</v>
      </c>
      <c r="J514" s="100">
        <f>'เลย '!F71</f>
        <v>65917.42</v>
      </c>
      <c r="K514" s="101">
        <f>SUM('เลย '!AO71)</f>
        <v>264494.2</v>
      </c>
      <c r="L514" s="102">
        <f>'เลย '!AP71</f>
        <v>1473491.26</v>
      </c>
      <c r="M514" s="102">
        <f>'เลย '!AQ71</f>
        <v>1263593.8500000001</v>
      </c>
      <c r="N514" s="98"/>
      <c r="O514" s="98"/>
      <c r="P514" s="98"/>
      <c r="Q514" s="90">
        <f t="shared" si="17"/>
        <v>209897.40999999992</v>
      </c>
      <c r="R514" s="91">
        <f t="shared" si="18"/>
        <v>374.26752857505716</v>
      </c>
    </row>
    <row r="515" spans="1:18" x14ac:dyDescent="0.7">
      <c r="A515" s="97">
        <v>4</v>
      </c>
      <c r="B515" s="98" t="s">
        <v>46</v>
      </c>
      <c r="C515" s="98" t="s">
        <v>375</v>
      </c>
      <c r="D515" s="98" t="s">
        <v>95</v>
      </c>
      <c r="E515" s="98" t="s">
        <v>376</v>
      </c>
      <c r="F515" s="98" t="s">
        <v>166</v>
      </c>
      <c r="G515" s="98" t="s">
        <v>739</v>
      </c>
      <c r="H515" s="99">
        <v>1575</v>
      </c>
      <c r="I515" s="97">
        <v>2</v>
      </c>
      <c r="J515" s="100">
        <f>'เลย '!F72</f>
        <v>300840.02</v>
      </c>
      <c r="K515" s="101">
        <f>SUM('เลย '!AO72)</f>
        <v>403129.84</v>
      </c>
      <c r="L515" s="102">
        <f>'เลย '!AP72</f>
        <v>808415.87</v>
      </c>
      <c r="M515" s="102">
        <f>'เลย '!AQ72</f>
        <v>534621.19999999995</v>
      </c>
      <c r="N515" s="98"/>
      <c r="O515" s="98"/>
      <c r="P515" s="98"/>
      <c r="Q515" s="90">
        <f t="shared" si="17"/>
        <v>273794.67000000004</v>
      </c>
      <c r="R515" s="91">
        <f t="shared" si="18"/>
        <v>513.27991746031751</v>
      </c>
    </row>
    <row r="516" spans="1:18" x14ac:dyDescent="0.7">
      <c r="A516" s="97">
        <v>5</v>
      </c>
      <c r="B516" s="98" t="s">
        <v>46</v>
      </c>
      <c r="C516" s="98" t="s">
        <v>375</v>
      </c>
      <c r="D516" s="98" t="s">
        <v>95</v>
      </c>
      <c r="E516" s="98" t="s">
        <v>376</v>
      </c>
      <c r="F516" s="98" t="s">
        <v>166</v>
      </c>
      <c r="G516" s="98" t="s">
        <v>740</v>
      </c>
      <c r="H516" s="99">
        <v>1425</v>
      </c>
      <c r="I516" s="97">
        <v>1</v>
      </c>
      <c r="J516" s="100">
        <f>'เลย '!F73</f>
        <v>191056.62</v>
      </c>
      <c r="K516" s="101">
        <f>SUM('เลย '!AO73)</f>
        <v>235937.53</v>
      </c>
      <c r="L516" s="102">
        <f>'เลย '!AP73</f>
        <v>878452.26</v>
      </c>
      <c r="M516" s="102">
        <f>'เลย '!AQ73</f>
        <v>687512.16</v>
      </c>
      <c r="N516" s="98"/>
      <c r="O516" s="98"/>
      <c r="P516" s="98"/>
      <c r="Q516" s="90">
        <f t="shared" si="17"/>
        <v>190940.09999999998</v>
      </c>
      <c r="R516" s="91">
        <f t="shared" si="18"/>
        <v>616.4577263157895</v>
      </c>
    </row>
    <row r="517" spans="1:18" x14ac:dyDescent="0.7">
      <c r="A517" s="97">
        <v>6</v>
      </c>
      <c r="B517" s="98" t="s">
        <v>46</v>
      </c>
      <c r="C517" s="98" t="s">
        <v>375</v>
      </c>
      <c r="D517" s="98" t="s">
        <v>95</v>
      </c>
      <c r="E517" s="98" t="s">
        <v>376</v>
      </c>
      <c r="F517" s="98" t="s">
        <v>166</v>
      </c>
      <c r="G517" s="98" t="s">
        <v>741</v>
      </c>
      <c r="H517" s="99">
        <v>1893</v>
      </c>
      <c r="I517" s="97">
        <v>2</v>
      </c>
      <c r="J517" s="100">
        <f>'เลย '!F74</f>
        <v>72458.929999999993</v>
      </c>
      <c r="K517" s="101">
        <f>SUM('เลย '!AO74)</f>
        <v>113529.53999999998</v>
      </c>
      <c r="L517" s="102">
        <f>'เลย '!AP74</f>
        <v>810078.31</v>
      </c>
      <c r="M517" s="102">
        <f>'เลย '!AQ74</f>
        <v>710663.58</v>
      </c>
      <c r="N517" s="98"/>
      <c r="O517" s="98"/>
      <c r="P517" s="98"/>
      <c r="Q517" s="90">
        <f t="shared" si="17"/>
        <v>99414.730000000098</v>
      </c>
      <c r="R517" s="91">
        <f t="shared" si="18"/>
        <v>427.93360274696255</v>
      </c>
    </row>
    <row r="518" spans="1:18" x14ac:dyDescent="0.7">
      <c r="A518" s="97">
        <v>7</v>
      </c>
      <c r="B518" s="98" t="s">
        <v>46</v>
      </c>
      <c r="C518" s="98" t="s">
        <v>375</v>
      </c>
      <c r="D518" s="98" t="s">
        <v>95</v>
      </c>
      <c r="E518" s="98" t="s">
        <v>376</v>
      </c>
      <c r="F518" s="98" t="s">
        <v>166</v>
      </c>
      <c r="G518" s="98" t="s">
        <v>742</v>
      </c>
      <c r="H518" s="99">
        <v>2527</v>
      </c>
      <c r="I518" s="97">
        <v>2</v>
      </c>
      <c r="J518" s="100">
        <f>'เลย '!F75</f>
        <v>645170.18000000005</v>
      </c>
      <c r="K518" s="101">
        <f>SUM('เลย '!AO75)</f>
        <v>563097.89</v>
      </c>
      <c r="L518" s="102">
        <f>'เลย '!AP75</f>
        <v>1295230.44</v>
      </c>
      <c r="M518" s="102">
        <f>'เลย '!AQ75</f>
        <v>999684.8</v>
      </c>
      <c r="N518" s="98"/>
      <c r="O518" s="98"/>
      <c r="P518" s="98"/>
      <c r="Q518" s="90">
        <f t="shared" ref="Q518:Q581" si="19">L518-M518</f>
        <v>295545.6399999999</v>
      </c>
      <c r="R518" s="91">
        <f t="shared" ref="R518:R580" si="20">L518/H518</f>
        <v>512.55656509695291</v>
      </c>
    </row>
    <row r="519" spans="1:18" s="109" customFormat="1" x14ac:dyDescent="0.7">
      <c r="A519" s="103">
        <v>7</v>
      </c>
      <c r="B519" s="104" t="s">
        <v>46</v>
      </c>
      <c r="C519" s="104"/>
      <c r="D519" s="104"/>
      <c r="E519" s="104" t="s">
        <v>63</v>
      </c>
      <c r="F519" s="104"/>
      <c r="G519" s="104" t="s">
        <v>378</v>
      </c>
      <c r="H519" s="110">
        <f>SUM(H512:H518)</f>
        <v>13535</v>
      </c>
      <c r="I519" s="103"/>
      <c r="J519" s="106">
        <f>SUM(J512:J518)</f>
        <v>1605247.69</v>
      </c>
      <c r="K519" s="106">
        <f>SUM(K512:K518)</f>
        <v>1948422.81</v>
      </c>
      <c r="L519" s="106">
        <f>SUM(L512:L518)</f>
        <v>6527555.4100000001</v>
      </c>
      <c r="M519" s="106">
        <f>SUM(M512:M518)</f>
        <v>5160938.9800000004</v>
      </c>
      <c r="N519" s="104">
        <v>6</v>
      </c>
      <c r="O519" s="104">
        <v>6</v>
      </c>
      <c r="P519" s="104">
        <f>N519-O519</f>
        <v>0</v>
      </c>
      <c r="Q519" s="107">
        <f t="shared" si="19"/>
        <v>1366616.4299999997</v>
      </c>
      <c r="R519" s="108">
        <f>L519/H519</f>
        <v>482.27228740302917</v>
      </c>
    </row>
    <row r="520" spans="1:18" x14ac:dyDescent="0.7">
      <c r="A520" s="97">
        <v>1</v>
      </c>
      <c r="B520" s="98" t="s">
        <v>46</v>
      </c>
      <c r="C520" s="98" t="s">
        <v>379</v>
      </c>
      <c r="D520" s="98" t="s">
        <v>102</v>
      </c>
      <c r="E520" s="98" t="s">
        <v>380</v>
      </c>
      <c r="F520" s="98" t="s">
        <v>196</v>
      </c>
      <c r="G520" s="98" t="s">
        <v>381</v>
      </c>
      <c r="H520" s="99"/>
      <c r="I520" s="97"/>
      <c r="J520" s="100"/>
      <c r="K520" s="101"/>
      <c r="L520" s="102"/>
      <c r="M520" s="102"/>
      <c r="N520" s="98"/>
      <c r="O520" s="98"/>
      <c r="P520" s="98"/>
    </row>
    <row r="521" spans="1:18" x14ac:dyDescent="0.7">
      <c r="A521" s="97">
        <v>2</v>
      </c>
      <c r="B521" s="98" t="s">
        <v>46</v>
      </c>
      <c r="C521" s="98" t="s">
        <v>379</v>
      </c>
      <c r="D521" s="98" t="s">
        <v>102</v>
      </c>
      <c r="E521" s="98" t="s">
        <v>380</v>
      </c>
      <c r="F521" s="98" t="s">
        <v>166</v>
      </c>
      <c r="G521" s="98" t="s">
        <v>743</v>
      </c>
      <c r="H521" s="99">
        <v>1798</v>
      </c>
      <c r="I521" s="97">
        <v>2</v>
      </c>
      <c r="J521" s="100">
        <f>'เลย '!F76</f>
        <v>554834.12</v>
      </c>
      <c r="K521" s="101">
        <f>SUM('เลย '!AO76)</f>
        <v>528037.21</v>
      </c>
      <c r="L521" s="102">
        <f>'เลย '!AP76</f>
        <v>572043.03</v>
      </c>
      <c r="M521" s="102">
        <f>'เลย '!AQ76</f>
        <v>367682.79</v>
      </c>
      <c r="N521" s="98"/>
      <c r="O521" s="98"/>
      <c r="P521" s="98"/>
      <c r="Q521" s="90">
        <f t="shared" si="19"/>
        <v>204360.24000000005</v>
      </c>
      <c r="R521" s="91">
        <f t="shared" si="20"/>
        <v>318.1551890989989</v>
      </c>
    </row>
    <row r="522" spans="1:18" x14ac:dyDescent="0.7">
      <c r="A522" s="97">
        <v>3</v>
      </c>
      <c r="B522" s="98" t="s">
        <v>46</v>
      </c>
      <c r="C522" s="98" t="s">
        <v>379</v>
      </c>
      <c r="D522" s="98" t="s">
        <v>102</v>
      </c>
      <c r="E522" s="98" t="s">
        <v>380</v>
      </c>
      <c r="F522" s="98" t="s">
        <v>166</v>
      </c>
      <c r="G522" s="98" t="s">
        <v>744</v>
      </c>
      <c r="H522" s="99">
        <v>2341</v>
      </c>
      <c r="I522" s="97">
        <v>2</v>
      </c>
      <c r="J522" s="100">
        <f>'เลย '!F77</f>
        <v>722873.45</v>
      </c>
      <c r="K522" s="101">
        <f>SUM('เลย '!AO77)</f>
        <v>1004060.4299999999</v>
      </c>
      <c r="L522" s="102">
        <f>'เลย '!AP77</f>
        <v>1382959.56</v>
      </c>
      <c r="M522" s="102">
        <f>'เลย '!AQ77</f>
        <v>1042459.11</v>
      </c>
      <c r="N522" s="98"/>
      <c r="O522" s="98"/>
      <c r="P522" s="98"/>
      <c r="Q522" s="90">
        <f t="shared" si="19"/>
        <v>340500.45000000007</v>
      </c>
      <c r="R522" s="91">
        <f t="shared" si="20"/>
        <v>590.75589918838102</v>
      </c>
    </row>
    <row r="523" spans="1:18" x14ac:dyDescent="0.7">
      <c r="A523" s="97">
        <v>4</v>
      </c>
      <c r="B523" s="98" t="s">
        <v>46</v>
      </c>
      <c r="C523" s="98" t="s">
        <v>379</v>
      </c>
      <c r="D523" s="98" t="s">
        <v>102</v>
      </c>
      <c r="E523" s="98" t="s">
        <v>380</v>
      </c>
      <c r="F523" s="98" t="s">
        <v>166</v>
      </c>
      <c r="G523" s="98" t="s">
        <v>745</v>
      </c>
      <c r="H523" s="99">
        <v>2890</v>
      </c>
      <c r="I523" s="97">
        <v>2</v>
      </c>
      <c r="J523" s="100">
        <f>'เลย '!F78</f>
        <v>601671.02</v>
      </c>
      <c r="K523" s="101">
        <f>SUM('เลย '!AO78)</f>
        <v>427106.44000000006</v>
      </c>
      <c r="L523" s="102">
        <f>'เลย '!AP78</f>
        <v>1109863.97</v>
      </c>
      <c r="M523" s="102">
        <f>'เลย '!AQ78</f>
        <v>807732.09</v>
      </c>
      <c r="N523" s="98"/>
      <c r="O523" s="98"/>
      <c r="P523" s="98"/>
      <c r="Q523" s="90">
        <f t="shared" si="19"/>
        <v>302131.88</v>
      </c>
      <c r="R523" s="91">
        <f t="shared" si="20"/>
        <v>384.03597577854669</v>
      </c>
    </row>
    <row r="524" spans="1:18" x14ac:dyDescent="0.7">
      <c r="A524" s="97">
        <v>5</v>
      </c>
      <c r="B524" s="98" t="s">
        <v>46</v>
      </c>
      <c r="C524" s="98" t="s">
        <v>379</v>
      </c>
      <c r="D524" s="98" t="s">
        <v>102</v>
      </c>
      <c r="E524" s="98" t="s">
        <v>380</v>
      </c>
      <c r="F524" s="98" t="s">
        <v>166</v>
      </c>
      <c r="G524" s="98" t="s">
        <v>746</v>
      </c>
      <c r="H524" s="99">
        <v>2426</v>
      </c>
      <c r="I524" s="97">
        <v>2</v>
      </c>
      <c r="J524" s="100">
        <f>'เลย '!F79</f>
        <v>841921.09</v>
      </c>
      <c r="K524" s="101">
        <f>SUM('เลย '!AO79)</f>
        <v>882372.92999999993</v>
      </c>
      <c r="L524" s="102">
        <f>'เลย '!AP79</f>
        <v>783122.90999999992</v>
      </c>
      <c r="M524" s="102">
        <f>'เลย '!AQ79</f>
        <v>701285.99</v>
      </c>
      <c r="N524" s="98"/>
      <c r="O524" s="98"/>
      <c r="P524" s="98"/>
      <c r="Q524" s="90">
        <f t="shared" si="19"/>
        <v>81836.919999999925</v>
      </c>
      <c r="R524" s="91">
        <f t="shared" si="20"/>
        <v>322.80416735366856</v>
      </c>
    </row>
    <row r="525" spans="1:18" x14ac:dyDescent="0.7">
      <c r="A525" s="97">
        <v>6</v>
      </c>
      <c r="B525" s="98" t="s">
        <v>46</v>
      </c>
      <c r="C525" s="98" t="s">
        <v>379</v>
      </c>
      <c r="D525" s="98" t="s">
        <v>102</v>
      </c>
      <c r="E525" s="98" t="s">
        <v>380</v>
      </c>
      <c r="F525" s="98" t="s">
        <v>166</v>
      </c>
      <c r="G525" s="98" t="s">
        <v>747</v>
      </c>
      <c r="H525" s="99">
        <v>4213</v>
      </c>
      <c r="I525" s="97">
        <v>3</v>
      </c>
      <c r="J525" s="100">
        <f>'เลย '!F80</f>
        <v>1065376.75</v>
      </c>
      <c r="K525" s="101">
        <f>SUM('เลย '!AO80)</f>
        <v>1114230.23</v>
      </c>
      <c r="L525" s="102">
        <f>'เลย '!AP80</f>
        <v>356251.87</v>
      </c>
      <c r="M525" s="102">
        <f>'เลย '!AQ80</f>
        <v>121001.16</v>
      </c>
      <c r="N525" s="98"/>
      <c r="O525" s="98"/>
      <c r="P525" s="98"/>
      <c r="Q525" s="90">
        <f t="shared" si="19"/>
        <v>235250.71</v>
      </c>
      <c r="R525" s="91">
        <f t="shared" si="20"/>
        <v>84.560140042724896</v>
      </c>
    </row>
    <row r="526" spans="1:18" x14ac:dyDescent="0.7">
      <c r="A526" s="97">
        <v>7</v>
      </c>
      <c r="B526" s="98" t="s">
        <v>46</v>
      </c>
      <c r="C526" s="98" t="s">
        <v>379</v>
      </c>
      <c r="D526" s="98" t="s">
        <v>102</v>
      </c>
      <c r="E526" s="98" t="s">
        <v>380</v>
      </c>
      <c r="F526" s="98" t="s">
        <v>166</v>
      </c>
      <c r="G526" s="98" t="s">
        <v>748</v>
      </c>
      <c r="H526" s="99">
        <v>2664</v>
      </c>
      <c r="I526" s="97">
        <v>2</v>
      </c>
      <c r="J526" s="100">
        <f>'เลย '!F81</f>
        <v>764806.51</v>
      </c>
      <c r="K526" s="101">
        <f>SUM('เลย '!AO81)</f>
        <v>779441.01</v>
      </c>
      <c r="L526" s="102">
        <f>'เลย '!AP81</f>
        <v>870373.90999999992</v>
      </c>
      <c r="M526" s="102">
        <f>'เลย '!AQ81</f>
        <v>681824.36</v>
      </c>
      <c r="N526" s="98"/>
      <c r="O526" s="98"/>
      <c r="P526" s="98"/>
      <c r="Q526" s="90">
        <f t="shared" si="19"/>
        <v>188549.54999999993</v>
      </c>
      <c r="R526" s="91">
        <f t="shared" si="20"/>
        <v>326.71693318318313</v>
      </c>
    </row>
    <row r="527" spans="1:18" x14ac:dyDescent="0.7">
      <c r="A527" s="97">
        <v>8</v>
      </c>
      <c r="B527" s="98" t="s">
        <v>46</v>
      </c>
      <c r="C527" s="98" t="s">
        <v>379</v>
      </c>
      <c r="D527" s="98" t="s">
        <v>102</v>
      </c>
      <c r="E527" s="98" t="s">
        <v>380</v>
      </c>
      <c r="F527" s="98" t="s">
        <v>166</v>
      </c>
      <c r="G527" s="98" t="s">
        <v>749</v>
      </c>
      <c r="H527" s="99">
        <v>642</v>
      </c>
      <c r="I527" s="97">
        <v>1</v>
      </c>
      <c r="J527" s="100">
        <f>'เลย '!F82</f>
        <v>297954.37</v>
      </c>
      <c r="K527" s="101">
        <f>SUM('เลย '!AO82)</f>
        <v>308844.58999999997</v>
      </c>
      <c r="L527" s="102">
        <f>'เลย '!AP82</f>
        <v>458015.81</v>
      </c>
      <c r="M527" s="102">
        <f>'เลย '!AQ82</f>
        <v>619425.97</v>
      </c>
      <c r="N527" s="98"/>
      <c r="O527" s="98"/>
      <c r="P527" s="98"/>
      <c r="Q527" s="90">
        <f t="shared" si="19"/>
        <v>-161410.15999999997</v>
      </c>
      <c r="R527" s="91">
        <f t="shared" si="20"/>
        <v>713.4202647975078</v>
      </c>
    </row>
    <row r="528" spans="1:18" x14ac:dyDescent="0.7">
      <c r="A528" s="97">
        <v>9</v>
      </c>
      <c r="B528" s="98" t="s">
        <v>46</v>
      </c>
      <c r="C528" s="98" t="s">
        <v>379</v>
      </c>
      <c r="D528" s="98" t="s">
        <v>102</v>
      </c>
      <c r="E528" s="98" t="s">
        <v>380</v>
      </c>
      <c r="F528" s="98" t="s">
        <v>166</v>
      </c>
      <c r="G528" s="98" t="s">
        <v>750</v>
      </c>
      <c r="H528" s="99">
        <v>701</v>
      </c>
      <c r="I528" s="97">
        <v>1</v>
      </c>
      <c r="J528" s="100">
        <f>'เลย '!F83</f>
        <v>653379.83999999997</v>
      </c>
      <c r="K528" s="101">
        <f>SUM('เลย '!AO83)</f>
        <v>771438.45</v>
      </c>
      <c r="L528" s="102">
        <f>'เลย '!AP83</f>
        <v>457098.4</v>
      </c>
      <c r="M528" s="102">
        <f>'เลย '!AQ83</f>
        <v>282680.77</v>
      </c>
      <c r="N528" s="98"/>
      <c r="O528" s="98"/>
      <c r="P528" s="98"/>
      <c r="Q528" s="90">
        <f t="shared" si="19"/>
        <v>174417.63</v>
      </c>
      <c r="R528" s="91">
        <f t="shared" si="20"/>
        <v>652.06619115549222</v>
      </c>
    </row>
    <row r="529" spans="1:18" x14ac:dyDescent="0.7">
      <c r="A529" s="97">
        <v>10</v>
      </c>
      <c r="B529" s="98" t="s">
        <v>46</v>
      </c>
      <c r="C529" s="98" t="s">
        <v>379</v>
      </c>
      <c r="D529" s="98" t="s">
        <v>102</v>
      </c>
      <c r="E529" s="98" t="s">
        <v>380</v>
      </c>
      <c r="F529" s="98" t="s">
        <v>166</v>
      </c>
      <c r="G529" s="98" t="s">
        <v>751</v>
      </c>
      <c r="H529" s="99">
        <v>803</v>
      </c>
      <c r="I529" s="97">
        <v>1</v>
      </c>
      <c r="J529" s="100">
        <f>'เลย '!F84</f>
        <v>525147.48</v>
      </c>
      <c r="K529" s="101">
        <f>SUM('เลย '!AO84)</f>
        <v>567869.65999999992</v>
      </c>
      <c r="L529" s="102">
        <f>'เลย '!AP84</f>
        <v>654775.32000000007</v>
      </c>
      <c r="M529" s="102">
        <f>'เลย '!AQ84</f>
        <v>466657.74000000005</v>
      </c>
      <c r="N529" s="98"/>
      <c r="O529" s="98"/>
      <c r="P529" s="98"/>
      <c r="Q529" s="90">
        <f t="shared" si="19"/>
        <v>188117.58000000002</v>
      </c>
      <c r="R529" s="91">
        <f t="shared" si="20"/>
        <v>815.41135740971367</v>
      </c>
    </row>
    <row r="530" spans="1:18" s="109" customFormat="1" x14ac:dyDescent="0.7">
      <c r="A530" s="103">
        <v>8</v>
      </c>
      <c r="B530" s="104" t="s">
        <v>46</v>
      </c>
      <c r="C530" s="104"/>
      <c r="D530" s="104"/>
      <c r="E530" s="104" t="s">
        <v>63</v>
      </c>
      <c r="F530" s="104"/>
      <c r="G530" s="104" t="s">
        <v>382</v>
      </c>
      <c r="H530" s="110">
        <f>SUM(H521:H529)</f>
        <v>18478</v>
      </c>
      <c r="I530" s="103"/>
      <c r="J530" s="106">
        <f>SUM(J520:J529)</f>
        <v>6027964.629999999</v>
      </c>
      <c r="K530" s="106">
        <f>SUM(K520:K529)</f>
        <v>6383400.9500000002</v>
      </c>
      <c r="L530" s="106">
        <f>SUM(L520:L529)</f>
        <v>6644504.7800000003</v>
      </c>
      <c r="M530" s="106">
        <f>SUM(M520:M529)</f>
        <v>5090749.9800000004</v>
      </c>
      <c r="N530" s="104">
        <v>9</v>
      </c>
      <c r="O530" s="104">
        <v>9</v>
      </c>
      <c r="P530" s="104">
        <f>N530-O530</f>
        <v>0</v>
      </c>
      <c r="Q530" s="107">
        <f t="shared" si="19"/>
        <v>1553754.7999999998</v>
      </c>
      <c r="R530" s="108">
        <f>L530/H530</f>
        <v>359.59004112999241</v>
      </c>
    </row>
    <row r="531" spans="1:18" x14ac:dyDescent="0.7">
      <c r="A531" s="97">
        <v>1</v>
      </c>
      <c r="B531" s="98" t="s">
        <v>46</v>
      </c>
      <c r="C531" s="98" t="s">
        <v>383</v>
      </c>
      <c r="D531" s="98" t="s">
        <v>109</v>
      </c>
      <c r="E531" s="98" t="s">
        <v>384</v>
      </c>
      <c r="F531" s="98" t="s">
        <v>196</v>
      </c>
      <c r="G531" s="98" t="s">
        <v>385</v>
      </c>
      <c r="H531" s="99"/>
      <c r="I531" s="97"/>
      <c r="J531" s="100"/>
      <c r="K531" s="101"/>
      <c r="L531" s="102"/>
      <c r="M531" s="102"/>
      <c r="N531" s="98"/>
      <c r="O531" s="98"/>
      <c r="P531" s="98"/>
    </row>
    <row r="532" spans="1:18" x14ac:dyDescent="0.7">
      <c r="A532" s="97">
        <v>2</v>
      </c>
      <c r="B532" s="98" t="s">
        <v>46</v>
      </c>
      <c r="C532" s="98" t="s">
        <v>383</v>
      </c>
      <c r="D532" s="98" t="s">
        <v>109</v>
      </c>
      <c r="E532" s="98" t="s">
        <v>384</v>
      </c>
      <c r="F532" s="98" t="s">
        <v>166</v>
      </c>
      <c r="G532" s="98" t="s">
        <v>752</v>
      </c>
      <c r="H532" s="99">
        <v>3708</v>
      </c>
      <c r="I532" s="97">
        <v>3</v>
      </c>
      <c r="J532" s="100">
        <f>'เลย '!F85</f>
        <v>441890.45</v>
      </c>
      <c r="K532" s="101">
        <f>SUM('เลย '!AO85)</f>
        <v>483593.52</v>
      </c>
      <c r="L532" s="102">
        <f>'เลย '!AP85</f>
        <v>905843.81</v>
      </c>
      <c r="M532" s="102">
        <f>'เลย '!AQ85</f>
        <v>783650.74</v>
      </c>
      <c r="N532" s="98"/>
      <c r="O532" s="98"/>
      <c r="P532" s="98"/>
      <c r="Q532" s="90">
        <f t="shared" si="19"/>
        <v>122193.07000000007</v>
      </c>
      <c r="R532" s="91">
        <f t="shared" si="20"/>
        <v>244.29444714131608</v>
      </c>
    </row>
    <row r="533" spans="1:18" x14ac:dyDescent="0.7">
      <c r="A533" s="97">
        <v>3</v>
      </c>
      <c r="B533" s="98" t="s">
        <v>46</v>
      </c>
      <c r="C533" s="98" t="s">
        <v>383</v>
      </c>
      <c r="D533" s="98" t="s">
        <v>109</v>
      </c>
      <c r="E533" s="98" t="s">
        <v>384</v>
      </c>
      <c r="F533" s="98" t="s">
        <v>166</v>
      </c>
      <c r="G533" s="98" t="s">
        <v>753</v>
      </c>
      <c r="H533" s="99">
        <v>7673</v>
      </c>
      <c r="I533" s="97">
        <v>5</v>
      </c>
      <c r="J533" s="100">
        <f>'เลย '!F86</f>
        <v>352829.43</v>
      </c>
      <c r="K533" s="101">
        <f>SUM('เลย '!AO86)</f>
        <v>471593.71</v>
      </c>
      <c r="L533" s="102">
        <f>'เลย '!AP86</f>
        <v>832745.77</v>
      </c>
      <c r="M533" s="102">
        <f>'เลย '!AQ86</f>
        <v>762617.16</v>
      </c>
      <c r="N533" s="98"/>
      <c r="O533" s="98"/>
      <c r="P533" s="98"/>
      <c r="Q533" s="90">
        <f t="shared" si="19"/>
        <v>70128.609999999986</v>
      </c>
      <c r="R533" s="91">
        <f t="shared" si="20"/>
        <v>108.52935879056432</v>
      </c>
    </row>
    <row r="534" spans="1:18" x14ac:dyDescent="0.7">
      <c r="A534" s="97">
        <v>4</v>
      </c>
      <c r="B534" s="98" t="s">
        <v>46</v>
      </c>
      <c r="C534" s="98" t="s">
        <v>383</v>
      </c>
      <c r="D534" s="98" t="s">
        <v>109</v>
      </c>
      <c r="E534" s="98" t="s">
        <v>384</v>
      </c>
      <c r="F534" s="98" t="s">
        <v>166</v>
      </c>
      <c r="G534" s="98" t="s">
        <v>754</v>
      </c>
      <c r="H534" s="99">
        <v>6916</v>
      </c>
      <c r="I534" s="97">
        <v>5</v>
      </c>
      <c r="J534" s="100">
        <f>'เลย '!F87</f>
        <v>1397291.45</v>
      </c>
      <c r="K534" s="101">
        <f>SUM('เลย '!AO87)</f>
        <v>1437894.5</v>
      </c>
      <c r="L534" s="102">
        <f>'เลย '!AP87</f>
        <v>1336372.33</v>
      </c>
      <c r="M534" s="102">
        <f>'เลย '!AQ87</f>
        <v>1152681.06</v>
      </c>
      <c r="N534" s="98"/>
      <c r="O534" s="98"/>
      <c r="P534" s="98"/>
      <c r="Q534" s="90">
        <f t="shared" si="19"/>
        <v>183691.27000000002</v>
      </c>
      <c r="R534" s="91">
        <f t="shared" si="20"/>
        <v>193.22908183921342</v>
      </c>
    </row>
    <row r="535" spans="1:18" x14ac:dyDescent="0.7">
      <c r="A535" s="97">
        <v>5</v>
      </c>
      <c r="B535" s="98" t="s">
        <v>46</v>
      </c>
      <c r="C535" s="98" t="s">
        <v>383</v>
      </c>
      <c r="D535" s="98" t="s">
        <v>109</v>
      </c>
      <c r="E535" s="98" t="s">
        <v>384</v>
      </c>
      <c r="F535" s="98" t="s">
        <v>166</v>
      </c>
      <c r="G535" s="98" t="s">
        <v>755</v>
      </c>
      <c r="H535" s="99">
        <v>4950</v>
      </c>
      <c r="I535" s="97">
        <v>4</v>
      </c>
      <c r="J535" s="100">
        <f>'เลย '!F88</f>
        <v>842368.21</v>
      </c>
      <c r="K535" s="101">
        <f>SUM('เลย '!AO88)</f>
        <v>940160.80999999994</v>
      </c>
      <c r="L535" s="102">
        <f>'เลย '!AP88</f>
        <v>1096713.82</v>
      </c>
      <c r="M535" s="102">
        <f>'เลย '!AQ88</f>
        <v>721509.48</v>
      </c>
      <c r="N535" s="98"/>
      <c r="O535" s="98"/>
      <c r="P535" s="98"/>
      <c r="Q535" s="90">
        <f t="shared" si="19"/>
        <v>375204.34000000008</v>
      </c>
      <c r="R535" s="91">
        <f t="shared" si="20"/>
        <v>221.55834747474748</v>
      </c>
    </row>
    <row r="536" spans="1:18" x14ac:dyDescent="0.7">
      <c r="A536" s="97">
        <v>6</v>
      </c>
      <c r="B536" s="98" t="s">
        <v>46</v>
      </c>
      <c r="C536" s="98" t="s">
        <v>383</v>
      </c>
      <c r="D536" s="98" t="s">
        <v>109</v>
      </c>
      <c r="E536" s="98" t="s">
        <v>384</v>
      </c>
      <c r="F536" s="98" t="s">
        <v>166</v>
      </c>
      <c r="G536" s="98" t="s">
        <v>756</v>
      </c>
      <c r="H536" s="99">
        <v>3876</v>
      </c>
      <c r="I536" s="97">
        <v>3</v>
      </c>
      <c r="J536" s="100">
        <f>'เลย '!F89</f>
        <v>440508.49</v>
      </c>
      <c r="K536" s="101">
        <f>SUM('เลย '!AO89)</f>
        <v>856217.38</v>
      </c>
      <c r="L536" s="102">
        <f>'เลย '!AP89</f>
        <v>751044.54</v>
      </c>
      <c r="M536" s="102">
        <f>'เลย '!AQ89</f>
        <v>806721.24</v>
      </c>
      <c r="N536" s="98"/>
      <c r="O536" s="98"/>
      <c r="P536" s="98"/>
      <c r="Q536" s="90">
        <f t="shared" si="19"/>
        <v>-55676.699999999953</v>
      </c>
      <c r="R536" s="91">
        <f t="shared" si="20"/>
        <v>193.7679411764706</v>
      </c>
    </row>
    <row r="537" spans="1:18" x14ac:dyDescent="0.7">
      <c r="A537" s="97">
        <v>7</v>
      </c>
      <c r="B537" s="98" t="s">
        <v>46</v>
      </c>
      <c r="C537" s="98" t="s">
        <v>383</v>
      </c>
      <c r="D537" s="98" t="s">
        <v>109</v>
      </c>
      <c r="E537" s="98" t="s">
        <v>384</v>
      </c>
      <c r="F537" s="98" t="s">
        <v>166</v>
      </c>
      <c r="G537" s="98" t="s">
        <v>757</v>
      </c>
      <c r="H537" s="99">
        <v>1854</v>
      </c>
      <c r="I537" s="97">
        <v>2</v>
      </c>
      <c r="J537" s="100">
        <f>'เลย '!F90</f>
        <v>394845.17</v>
      </c>
      <c r="K537" s="101">
        <f>SUM('เลย '!AO90)</f>
        <v>424561.38</v>
      </c>
      <c r="L537" s="102">
        <f>'เลย '!AP90</f>
        <v>534663.63</v>
      </c>
      <c r="M537" s="102">
        <f>'เลย '!AQ90</f>
        <v>333588.01</v>
      </c>
      <c r="N537" s="98"/>
      <c r="O537" s="98"/>
      <c r="P537" s="98"/>
      <c r="Q537" s="90">
        <f t="shared" si="19"/>
        <v>201075.62</v>
      </c>
      <c r="R537" s="91">
        <f t="shared" si="20"/>
        <v>288.38383495145632</v>
      </c>
    </row>
    <row r="538" spans="1:18" x14ac:dyDescent="0.7">
      <c r="A538" s="97">
        <v>8</v>
      </c>
      <c r="B538" s="98" t="s">
        <v>46</v>
      </c>
      <c r="C538" s="98" t="s">
        <v>383</v>
      </c>
      <c r="D538" s="98" t="s">
        <v>109</v>
      </c>
      <c r="E538" s="98" t="s">
        <v>384</v>
      </c>
      <c r="F538" s="98" t="s">
        <v>166</v>
      </c>
      <c r="G538" s="98" t="s">
        <v>758</v>
      </c>
      <c r="H538" s="99">
        <v>6037</v>
      </c>
      <c r="I538" s="97">
        <v>5</v>
      </c>
      <c r="J538" s="100">
        <f>'เลย '!F91</f>
        <v>551557.37</v>
      </c>
      <c r="K538" s="101">
        <f>SUM('เลย '!AO91)</f>
        <v>1328760.9600000002</v>
      </c>
      <c r="L538" s="102">
        <f>'เลย '!AP91</f>
        <v>1734863.92</v>
      </c>
      <c r="M538" s="102">
        <f>'เลย '!AQ91</f>
        <v>1361487.18</v>
      </c>
      <c r="N538" s="98"/>
      <c r="O538" s="98"/>
      <c r="P538" s="98"/>
      <c r="Q538" s="90">
        <f t="shared" si="19"/>
        <v>373376.74</v>
      </c>
      <c r="R538" s="91">
        <f t="shared" si="20"/>
        <v>287.3718601954613</v>
      </c>
    </row>
    <row r="539" spans="1:18" x14ac:dyDescent="0.7">
      <c r="A539" s="97">
        <v>9</v>
      </c>
      <c r="B539" s="98" t="s">
        <v>46</v>
      </c>
      <c r="C539" s="98" t="s">
        <v>383</v>
      </c>
      <c r="D539" s="98" t="s">
        <v>109</v>
      </c>
      <c r="E539" s="98" t="s">
        <v>384</v>
      </c>
      <c r="F539" s="98" t="s">
        <v>166</v>
      </c>
      <c r="G539" s="98" t="s">
        <v>759</v>
      </c>
      <c r="H539" s="99">
        <v>1678</v>
      </c>
      <c r="I539" s="97">
        <v>2</v>
      </c>
      <c r="J539" s="100">
        <f>'เลย '!F92</f>
        <v>450528.96</v>
      </c>
      <c r="K539" s="101">
        <f>SUM('เลย '!AO92)</f>
        <v>511193.98</v>
      </c>
      <c r="L539" s="102">
        <f>'เลย '!AP92</f>
        <v>997990.41999999993</v>
      </c>
      <c r="M539" s="102">
        <f>'เลย '!AQ92</f>
        <v>869858.47</v>
      </c>
      <c r="N539" s="98"/>
      <c r="O539" s="98"/>
      <c r="P539" s="98"/>
      <c r="Q539" s="90">
        <f t="shared" si="19"/>
        <v>128131.94999999995</v>
      </c>
      <c r="R539" s="91">
        <f t="shared" si="20"/>
        <v>594.74995232419542</v>
      </c>
    </row>
    <row r="540" spans="1:18" x14ac:dyDescent="0.7">
      <c r="A540" s="97">
        <v>10</v>
      </c>
      <c r="B540" s="98" t="s">
        <v>46</v>
      </c>
      <c r="C540" s="98" t="s">
        <v>383</v>
      </c>
      <c r="D540" s="98" t="s">
        <v>109</v>
      </c>
      <c r="E540" s="98" t="s">
        <v>384</v>
      </c>
      <c r="F540" s="98" t="s">
        <v>166</v>
      </c>
      <c r="G540" s="98" t="s">
        <v>760</v>
      </c>
      <c r="H540" s="99">
        <v>3501</v>
      </c>
      <c r="I540" s="97">
        <v>3</v>
      </c>
      <c r="J540" s="100">
        <f>'เลย '!F93</f>
        <v>764727.95</v>
      </c>
      <c r="K540" s="101">
        <f>SUM('เลย '!AO93)</f>
        <v>822341.37</v>
      </c>
      <c r="L540" s="102">
        <f>'เลย '!AP93</f>
        <v>331094.38</v>
      </c>
      <c r="M540" s="102">
        <f>'เลย '!AQ93</f>
        <v>280466.54000000004</v>
      </c>
      <c r="N540" s="98"/>
      <c r="O540" s="98"/>
      <c r="P540" s="98"/>
      <c r="Q540" s="90">
        <f t="shared" si="19"/>
        <v>50627.839999999967</v>
      </c>
      <c r="R540" s="91">
        <f t="shared" si="20"/>
        <v>94.571373893173387</v>
      </c>
    </row>
    <row r="541" spans="1:18" x14ac:dyDescent="0.7">
      <c r="A541" s="97">
        <v>11</v>
      </c>
      <c r="B541" s="98" t="s">
        <v>46</v>
      </c>
      <c r="C541" s="98" t="s">
        <v>383</v>
      </c>
      <c r="D541" s="98" t="s">
        <v>109</v>
      </c>
      <c r="E541" s="98" t="s">
        <v>384</v>
      </c>
      <c r="F541" s="98" t="s">
        <v>166</v>
      </c>
      <c r="G541" s="98" t="s">
        <v>761</v>
      </c>
      <c r="H541" s="99">
        <v>3131</v>
      </c>
      <c r="I541" s="97">
        <v>3</v>
      </c>
      <c r="J541" s="100">
        <f>'เลย '!F94</f>
        <v>363755.67</v>
      </c>
      <c r="K541" s="101">
        <f>SUM('เลย '!AO94)</f>
        <v>425829.4</v>
      </c>
      <c r="L541" s="102">
        <f>'เลย '!AP94</f>
        <v>885774.51</v>
      </c>
      <c r="M541" s="102">
        <f>'เลย '!AQ94</f>
        <v>763586.08000000007</v>
      </c>
      <c r="N541" s="98"/>
      <c r="O541" s="98"/>
      <c r="P541" s="98"/>
      <c r="Q541" s="90">
        <f t="shared" si="19"/>
        <v>122188.42999999993</v>
      </c>
      <c r="R541" s="91">
        <f t="shared" si="20"/>
        <v>282.90466624081762</v>
      </c>
    </row>
    <row r="542" spans="1:18" x14ac:dyDescent="0.7">
      <c r="A542" s="97">
        <v>12</v>
      </c>
      <c r="B542" s="98" t="s">
        <v>46</v>
      </c>
      <c r="C542" s="98" t="s">
        <v>383</v>
      </c>
      <c r="D542" s="98" t="s">
        <v>109</v>
      </c>
      <c r="E542" s="98" t="s">
        <v>384</v>
      </c>
      <c r="F542" s="98" t="s">
        <v>166</v>
      </c>
      <c r="G542" s="98" t="s">
        <v>762</v>
      </c>
      <c r="H542" s="99">
        <v>3078</v>
      </c>
      <c r="I542" s="97">
        <v>3</v>
      </c>
      <c r="J542" s="100">
        <f>'เลย '!F95</f>
        <v>547956.68000000005</v>
      </c>
      <c r="K542" s="101">
        <f>SUM('เลย '!AO95)</f>
        <v>570665.96000000008</v>
      </c>
      <c r="L542" s="102">
        <f>'เลย '!AP95</f>
        <v>767377.08000000007</v>
      </c>
      <c r="M542" s="102">
        <f>'เลย '!AQ95</f>
        <v>734024.51</v>
      </c>
      <c r="N542" s="98"/>
      <c r="O542" s="98"/>
      <c r="P542" s="98"/>
      <c r="Q542" s="90">
        <f t="shared" si="19"/>
        <v>33352.570000000065</v>
      </c>
      <c r="R542" s="91">
        <f t="shared" si="20"/>
        <v>249.31029239766085</v>
      </c>
    </row>
    <row r="543" spans="1:18" x14ac:dyDescent="0.7">
      <c r="A543" s="97">
        <v>13</v>
      </c>
      <c r="B543" s="98" t="s">
        <v>46</v>
      </c>
      <c r="C543" s="98" t="s">
        <v>383</v>
      </c>
      <c r="D543" s="98" t="s">
        <v>109</v>
      </c>
      <c r="E543" s="98" t="s">
        <v>384</v>
      </c>
      <c r="F543" s="98" t="s">
        <v>166</v>
      </c>
      <c r="G543" s="98" t="s">
        <v>763</v>
      </c>
      <c r="H543" s="99">
        <v>4356</v>
      </c>
      <c r="I543" s="97">
        <v>3</v>
      </c>
      <c r="J543" s="100">
        <f>'เลย '!F96</f>
        <v>627055.63</v>
      </c>
      <c r="K543" s="101">
        <f>SUM('เลย '!AO96)</f>
        <v>675630.26</v>
      </c>
      <c r="L543" s="102">
        <f>'เลย '!AP96</f>
        <v>620714.09</v>
      </c>
      <c r="M543" s="102">
        <f>'เลย '!AQ96</f>
        <v>376994.86</v>
      </c>
      <c r="N543" s="98"/>
      <c r="O543" s="98"/>
      <c r="P543" s="98"/>
      <c r="Q543" s="90">
        <f t="shared" si="19"/>
        <v>243719.22999999998</v>
      </c>
      <c r="R543" s="91">
        <f t="shared" si="20"/>
        <v>142.49634756657483</v>
      </c>
    </row>
    <row r="544" spans="1:18" x14ac:dyDescent="0.7">
      <c r="A544" s="97">
        <v>14</v>
      </c>
      <c r="B544" s="98" t="s">
        <v>46</v>
      </c>
      <c r="C544" s="98" t="s">
        <v>383</v>
      </c>
      <c r="D544" s="98" t="s">
        <v>109</v>
      </c>
      <c r="E544" s="98" t="s">
        <v>384</v>
      </c>
      <c r="F544" s="98" t="s">
        <v>166</v>
      </c>
      <c r="G544" s="98" t="s">
        <v>764</v>
      </c>
      <c r="H544" s="99">
        <v>5580</v>
      </c>
      <c r="I544" s="97">
        <v>4</v>
      </c>
      <c r="J544" s="100">
        <f>'เลย '!F97</f>
        <v>226020.64</v>
      </c>
      <c r="K544" s="101">
        <f>SUM('เลย '!AO97)</f>
        <v>271473.10000000003</v>
      </c>
      <c r="L544" s="102">
        <f>'เลย '!AP97</f>
        <v>826434.06</v>
      </c>
      <c r="M544" s="102">
        <f>'เลย '!AQ97</f>
        <v>630261.24</v>
      </c>
      <c r="N544" s="98"/>
      <c r="O544" s="98"/>
      <c r="P544" s="98"/>
      <c r="Q544" s="90">
        <f t="shared" si="19"/>
        <v>196172.82000000007</v>
      </c>
      <c r="R544" s="91">
        <f t="shared" si="20"/>
        <v>148.1064623655914</v>
      </c>
    </row>
    <row r="545" spans="1:18" x14ac:dyDescent="0.7">
      <c r="A545" s="97">
        <v>15</v>
      </c>
      <c r="B545" s="98" t="s">
        <v>46</v>
      </c>
      <c r="C545" s="98" t="s">
        <v>383</v>
      </c>
      <c r="D545" s="98" t="s">
        <v>109</v>
      </c>
      <c r="E545" s="98" t="s">
        <v>384</v>
      </c>
      <c r="F545" s="98" t="s">
        <v>166</v>
      </c>
      <c r="G545" s="98" t="s">
        <v>765</v>
      </c>
      <c r="H545" s="99">
        <v>4092</v>
      </c>
      <c r="I545" s="97">
        <v>3</v>
      </c>
      <c r="J545" s="100">
        <f>'เลย '!F98</f>
        <v>438380.04</v>
      </c>
      <c r="K545" s="101">
        <f>SUM('เลย '!AO98)</f>
        <v>569183.15999999992</v>
      </c>
      <c r="L545" s="102">
        <f>'เลย '!AP98</f>
        <v>1001392.56</v>
      </c>
      <c r="M545" s="102">
        <f>'เลย '!AQ98</f>
        <v>791355.99</v>
      </c>
      <c r="N545" s="98"/>
      <c r="O545" s="98"/>
      <c r="P545" s="98"/>
      <c r="Q545" s="90">
        <f t="shared" si="19"/>
        <v>210036.57000000007</v>
      </c>
      <c r="R545" s="91">
        <f t="shared" si="20"/>
        <v>244.71958944281528</v>
      </c>
    </row>
    <row r="546" spans="1:18" x14ac:dyDescent="0.7">
      <c r="A546" s="97">
        <v>16</v>
      </c>
      <c r="B546" s="98" t="s">
        <v>46</v>
      </c>
      <c r="C546" s="98" t="s">
        <v>383</v>
      </c>
      <c r="D546" s="98" t="s">
        <v>109</v>
      </c>
      <c r="E546" s="98" t="s">
        <v>384</v>
      </c>
      <c r="F546" s="98" t="s">
        <v>166</v>
      </c>
      <c r="G546" s="98" t="s">
        <v>766</v>
      </c>
      <c r="H546" s="99">
        <v>5915</v>
      </c>
      <c r="I546" s="97">
        <v>4</v>
      </c>
      <c r="J546" s="100">
        <f>'เลย '!F99</f>
        <v>938274.55</v>
      </c>
      <c r="K546" s="101">
        <f>SUM('เลย '!AO99)</f>
        <v>982875.46000000008</v>
      </c>
      <c r="L546" s="102">
        <f>'เลย '!AP99</f>
        <v>1783125.1400000001</v>
      </c>
      <c r="M546" s="102">
        <f>'เลย '!AQ99</f>
        <v>1681107.2200000002</v>
      </c>
      <c r="N546" s="98"/>
      <c r="O546" s="98"/>
      <c r="P546" s="98"/>
      <c r="Q546" s="90">
        <f t="shared" si="19"/>
        <v>102017.91999999993</v>
      </c>
      <c r="R546" s="91">
        <f t="shared" si="20"/>
        <v>301.45818089602705</v>
      </c>
    </row>
    <row r="547" spans="1:18" x14ac:dyDescent="0.7">
      <c r="A547" s="97">
        <v>17</v>
      </c>
      <c r="B547" s="98" t="s">
        <v>46</v>
      </c>
      <c r="C547" s="98" t="s">
        <v>383</v>
      </c>
      <c r="D547" s="98" t="s">
        <v>109</v>
      </c>
      <c r="E547" s="98" t="s">
        <v>384</v>
      </c>
      <c r="F547" s="98" t="s">
        <v>166</v>
      </c>
      <c r="G547" s="98" t="s">
        <v>767</v>
      </c>
      <c r="H547" s="99">
        <v>3232</v>
      </c>
      <c r="I547" s="97">
        <v>3</v>
      </c>
      <c r="J547" s="100">
        <f>'เลย '!F100</f>
        <v>336017.12</v>
      </c>
      <c r="K547" s="101">
        <f>SUM('เลย '!AO100)</f>
        <v>334966.75</v>
      </c>
      <c r="L547" s="102">
        <f>'เลย '!AP100</f>
        <v>419020.23</v>
      </c>
      <c r="M547" s="102">
        <f>'เลย '!AQ100</f>
        <v>302639.94</v>
      </c>
      <c r="N547" s="98"/>
      <c r="O547" s="98"/>
      <c r="P547" s="98"/>
      <c r="Q547" s="90">
        <f t="shared" si="19"/>
        <v>116380.28999999998</v>
      </c>
      <c r="R547" s="91">
        <f t="shared" si="20"/>
        <v>129.64734839108911</v>
      </c>
    </row>
    <row r="548" spans="1:18" x14ac:dyDescent="0.7">
      <c r="A548" s="97">
        <v>18</v>
      </c>
      <c r="B548" s="98" t="s">
        <v>46</v>
      </c>
      <c r="C548" s="98" t="s">
        <v>383</v>
      </c>
      <c r="D548" s="98" t="s">
        <v>109</v>
      </c>
      <c r="E548" s="98" t="s">
        <v>384</v>
      </c>
      <c r="F548" s="98" t="s">
        <v>166</v>
      </c>
      <c r="G548" s="98" t="s">
        <v>768</v>
      </c>
      <c r="H548" s="99">
        <v>4642</v>
      </c>
      <c r="I548" s="97">
        <v>4</v>
      </c>
      <c r="J548" s="100">
        <f>'เลย '!F101</f>
        <v>215077.67</v>
      </c>
      <c r="K548" s="101">
        <f>SUM('เลย '!AO101)</f>
        <v>321364.23</v>
      </c>
      <c r="L548" s="102">
        <f>'เลย '!AP101</f>
        <v>1181184.72</v>
      </c>
      <c r="M548" s="102">
        <f>'เลย '!AQ101</f>
        <v>921889.5</v>
      </c>
      <c r="N548" s="98"/>
      <c r="O548" s="98"/>
      <c r="P548" s="98"/>
      <c r="Q548" s="90">
        <f t="shared" si="19"/>
        <v>259295.21999999997</v>
      </c>
      <c r="R548" s="91">
        <f t="shared" si="20"/>
        <v>254.45599310641964</v>
      </c>
    </row>
    <row r="549" spans="1:18" s="109" customFormat="1" x14ac:dyDescent="0.7">
      <c r="A549" s="103">
        <v>9</v>
      </c>
      <c r="B549" s="104" t="s">
        <v>46</v>
      </c>
      <c r="C549" s="104"/>
      <c r="D549" s="104"/>
      <c r="E549" s="104" t="s">
        <v>63</v>
      </c>
      <c r="F549" s="104"/>
      <c r="G549" s="104" t="s">
        <v>386</v>
      </c>
      <c r="H549" s="110">
        <f>SUM(H531:H548)</f>
        <v>74219</v>
      </c>
      <c r="I549" s="103"/>
      <c r="J549" s="106">
        <f>SUM(J531:J548)</f>
        <v>9329085.4799999986</v>
      </c>
      <c r="K549" s="106">
        <f>SUM(K531:K548)</f>
        <v>11428305.930000002</v>
      </c>
      <c r="L549" s="106">
        <f>SUM(L531:L548)</f>
        <v>16006355.010000004</v>
      </c>
      <c r="M549" s="106">
        <f>SUM(M531:M548)</f>
        <v>13274439.219999999</v>
      </c>
      <c r="N549" s="104">
        <v>17</v>
      </c>
      <c r="O549" s="104">
        <v>17</v>
      </c>
      <c r="P549" s="104">
        <f>N549-O549</f>
        <v>0</v>
      </c>
      <c r="Q549" s="107">
        <f t="shared" si="19"/>
        <v>2731915.7900000047</v>
      </c>
      <c r="R549" s="108">
        <f>L549/H549</f>
        <v>215.6638463196756</v>
      </c>
    </row>
    <row r="550" spans="1:18" x14ac:dyDescent="0.7">
      <c r="A550" s="97">
        <v>1</v>
      </c>
      <c r="B550" s="98" t="s">
        <v>46</v>
      </c>
      <c r="C550" s="98" t="s">
        <v>387</v>
      </c>
      <c r="D550" s="98" t="s">
        <v>114</v>
      </c>
      <c r="E550" s="98" t="s">
        <v>388</v>
      </c>
      <c r="F550" s="98" t="s">
        <v>196</v>
      </c>
      <c r="G550" s="98" t="s">
        <v>389</v>
      </c>
      <c r="H550" s="99"/>
      <c r="I550" s="97"/>
      <c r="J550" s="100"/>
      <c r="K550" s="101"/>
      <c r="L550" s="102"/>
      <c r="M550" s="102"/>
      <c r="N550" s="98"/>
      <c r="O550" s="98"/>
      <c r="P550" s="98"/>
    </row>
    <row r="551" spans="1:18" x14ac:dyDescent="0.7">
      <c r="A551" s="97">
        <v>2</v>
      </c>
      <c r="B551" s="98" t="s">
        <v>46</v>
      </c>
      <c r="C551" s="98" t="s">
        <v>387</v>
      </c>
      <c r="D551" s="98" t="s">
        <v>114</v>
      </c>
      <c r="E551" s="98" t="s">
        <v>388</v>
      </c>
      <c r="F551" s="98" t="s">
        <v>166</v>
      </c>
      <c r="G551" s="98" t="s">
        <v>769</v>
      </c>
      <c r="H551" s="99">
        <v>2514</v>
      </c>
      <c r="I551" s="97">
        <v>2</v>
      </c>
      <c r="J551" s="100">
        <f>'เลย '!F102</f>
        <v>856631.97</v>
      </c>
      <c r="K551" s="101">
        <f>SUM('เลย '!AO102)</f>
        <v>747965.74999999988</v>
      </c>
      <c r="L551" s="102">
        <f>'เลย '!AP102</f>
        <v>886908.33</v>
      </c>
      <c r="M551" s="102">
        <f>'เลย '!AQ102</f>
        <v>703034.06</v>
      </c>
      <c r="N551" s="98"/>
      <c r="O551" s="98"/>
      <c r="P551" s="98"/>
      <c r="Q551" s="90">
        <f t="shared" si="19"/>
        <v>183874.2699999999</v>
      </c>
      <c r="R551" s="91">
        <f t="shared" si="20"/>
        <v>352.78772076372314</v>
      </c>
    </row>
    <row r="552" spans="1:18" x14ac:dyDescent="0.7">
      <c r="A552" s="97">
        <v>3</v>
      </c>
      <c r="B552" s="98" t="s">
        <v>46</v>
      </c>
      <c r="C552" s="98" t="s">
        <v>387</v>
      </c>
      <c r="D552" s="98" t="s">
        <v>114</v>
      </c>
      <c r="E552" s="98" t="s">
        <v>388</v>
      </c>
      <c r="F552" s="98" t="s">
        <v>166</v>
      </c>
      <c r="G552" s="98" t="s">
        <v>770</v>
      </c>
      <c r="H552" s="99">
        <v>5396</v>
      </c>
      <c r="I552" s="97">
        <v>4</v>
      </c>
      <c r="J552" s="100">
        <f>'เลย '!F103</f>
        <v>284363.34999999998</v>
      </c>
      <c r="K552" s="101">
        <f>SUM('เลย '!AO103)</f>
        <v>362497.18</v>
      </c>
      <c r="L552" s="102">
        <f>'เลย '!AP103</f>
        <v>1120831.45</v>
      </c>
      <c r="M552" s="102">
        <f>'เลย '!AQ103</f>
        <v>1068288.07</v>
      </c>
      <c r="N552" s="98"/>
      <c r="O552" s="98"/>
      <c r="P552" s="98"/>
      <c r="Q552" s="90">
        <f t="shared" si="19"/>
        <v>52543.379999999888</v>
      </c>
      <c r="R552" s="91">
        <f t="shared" si="20"/>
        <v>207.71524277242401</v>
      </c>
    </row>
    <row r="553" spans="1:18" x14ac:dyDescent="0.7">
      <c r="A553" s="97">
        <v>4</v>
      </c>
      <c r="B553" s="98" t="s">
        <v>46</v>
      </c>
      <c r="C553" s="98" t="s">
        <v>387</v>
      </c>
      <c r="D553" s="98" t="s">
        <v>114</v>
      </c>
      <c r="E553" s="98" t="s">
        <v>388</v>
      </c>
      <c r="F553" s="98" t="s">
        <v>166</v>
      </c>
      <c r="G553" s="98" t="s">
        <v>771</v>
      </c>
      <c r="H553" s="99">
        <v>2862</v>
      </c>
      <c r="I553" s="97">
        <v>2</v>
      </c>
      <c r="J553" s="100">
        <f>'เลย '!F104</f>
        <v>150001.67000000001</v>
      </c>
      <c r="K553" s="101">
        <f>SUM('เลย '!AO104)</f>
        <v>210134.52000000002</v>
      </c>
      <c r="L553" s="102">
        <f>'เลย '!AP104</f>
        <v>1089758.6299999999</v>
      </c>
      <c r="M553" s="102">
        <f>'เลย '!AQ104</f>
        <v>1828195.03</v>
      </c>
      <c r="N553" s="98"/>
      <c r="O553" s="98"/>
      <c r="P553" s="98"/>
      <c r="Q553" s="90">
        <f t="shared" si="19"/>
        <v>-738436.40000000014</v>
      </c>
      <c r="R553" s="91">
        <f t="shared" si="20"/>
        <v>380.76821453528999</v>
      </c>
    </row>
    <row r="554" spans="1:18" x14ac:dyDescent="0.7">
      <c r="A554" s="97">
        <v>5</v>
      </c>
      <c r="B554" s="98" t="s">
        <v>46</v>
      </c>
      <c r="C554" s="98" t="s">
        <v>387</v>
      </c>
      <c r="D554" s="98" t="s">
        <v>114</v>
      </c>
      <c r="E554" s="98" t="s">
        <v>388</v>
      </c>
      <c r="F554" s="98" t="s">
        <v>166</v>
      </c>
      <c r="G554" s="98" t="s">
        <v>772</v>
      </c>
      <c r="H554" s="99">
        <v>3194</v>
      </c>
      <c r="I554" s="97">
        <v>3</v>
      </c>
      <c r="J554" s="100">
        <f>'เลย '!F105</f>
        <v>497660.87</v>
      </c>
      <c r="K554" s="232">
        <f>SUM('เลย '!AO105)</f>
        <v>677143.22</v>
      </c>
      <c r="L554" s="102">
        <f>'เลย '!AP105</f>
        <v>1000190.1</v>
      </c>
      <c r="M554" s="102">
        <f>'เลย '!AQ105</f>
        <v>783880.75</v>
      </c>
      <c r="N554" s="98"/>
      <c r="O554" s="98"/>
      <c r="P554" s="98"/>
      <c r="Q554" s="90">
        <f t="shared" si="19"/>
        <v>216309.34999999998</v>
      </c>
      <c r="R554" s="91">
        <f t="shared" si="20"/>
        <v>313.14655604257985</v>
      </c>
    </row>
    <row r="555" spans="1:18" x14ac:dyDescent="0.7">
      <c r="A555" s="97">
        <v>6</v>
      </c>
      <c r="B555" s="98" t="s">
        <v>46</v>
      </c>
      <c r="C555" s="98" t="s">
        <v>387</v>
      </c>
      <c r="D555" s="98" t="s">
        <v>114</v>
      </c>
      <c r="E555" s="98" t="s">
        <v>388</v>
      </c>
      <c r="F555" s="98" t="s">
        <v>166</v>
      </c>
      <c r="G555" s="98" t="s">
        <v>773</v>
      </c>
      <c r="H555" s="99">
        <v>4181</v>
      </c>
      <c r="I555" s="97">
        <v>3</v>
      </c>
      <c r="J555" s="100">
        <f>'เลย '!F106</f>
        <v>370553.99</v>
      </c>
      <c r="K555" s="101">
        <f>SUM('เลย '!AO106)</f>
        <v>494497.99</v>
      </c>
      <c r="L555" s="102">
        <f>'เลย '!AP106</f>
        <v>922664.67999999993</v>
      </c>
      <c r="M555" s="102">
        <f>'เลย '!AQ106</f>
        <v>780111.10000000009</v>
      </c>
      <c r="N555" s="98"/>
      <c r="O555" s="98"/>
      <c r="P555" s="98"/>
      <c r="Q555" s="90">
        <f t="shared" si="19"/>
        <v>142553.57999999984</v>
      </c>
      <c r="R555" s="91">
        <f t="shared" si="20"/>
        <v>220.6803826835685</v>
      </c>
    </row>
    <row r="556" spans="1:18" s="109" customFormat="1" x14ac:dyDescent="0.7">
      <c r="A556" s="103">
        <v>10</v>
      </c>
      <c r="B556" s="104" t="s">
        <v>46</v>
      </c>
      <c r="C556" s="104"/>
      <c r="D556" s="104"/>
      <c r="E556" s="104" t="s">
        <v>63</v>
      </c>
      <c r="F556" s="104"/>
      <c r="G556" s="104" t="s">
        <v>390</v>
      </c>
      <c r="H556" s="110">
        <f>SUM(H550:H555)</f>
        <v>18147</v>
      </c>
      <c r="I556" s="103"/>
      <c r="J556" s="106">
        <f>SUM(J550:J555)</f>
        <v>2159211.8499999996</v>
      </c>
      <c r="K556" s="106">
        <f>SUM(K550:K555)</f>
        <v>2492238.66</v>
      </c>
      <c r="L556" s="106">
        <f>SUM(L550:L555)</f>
        <v>5020353.1899999995</v>
      </c>
      <c r="M556" s="106">
        <f>SUM(M550:M555)</f>
        <v>5163509.01</v>
      </c>
      <c r="N556" s="104">
        <v>5</v>
      </c>
      <c r="O556" s="104">
        <v>5</v>
      </c>
      <c r="P556" s="104">
        <f>N556-O556</f>
        <v>0</v>
      </c>
      <c r="Q556" s="107">
        <f t="shared" si="19"/>
        <v>-143155.8200000003</v>
      </c>
      <c r="R556" s="108">
        <f>L556/H556</f>
        <v>276.64920868463105</v>
      </c>
    </row>
    <row r="557" spans="1:18" x14ac:dyDescent="0.7">
      <c r="A557" s="97">
        <v>1</v>
      </c>
      <c r="B557" s="98" t="s">
        <v>46</v>
      </c>
      <c r="C557" s="98" t="s">
        <v>391</v>
      </c>
      <c r="D557" s="98" t="s">
        <v>119</v>
      </c>
      <c r="E557" s="98" t="s">
        <v>392</v>
      </c>
      <c r="F557" s="98" t="s">
        <v>196</v>
      </c>
      <c r="G557" s="98" t="s">
        <v>393</v>
      </c>
      <c r="H557" s="99"/>
      <c r="I557" s="97"/>
      <c r="J557" s="100"/>
      <c r="K557" s="101"/>
      <c r="L557" s="102"/>
      <c r="M557" s="102"/>
      <c r="N557" s="98"/>
      <c r="O557" s="98"/>
      <c r="P557" s="98"/>
    </row>
    <row r="558" spans="1:18" x14ac:dyDescent="0.7">
      <c r="A558" s="97">
        <v>2</v>
      </c>
      <c r="B558" s="98" t="s">
        <v>46</v>
      </c>
      <c r="C558" s="98" t="s">
        <v>391</v>
      </c>
      <c r="D558" s="98" t="s">
        <v>119</v>
      </c>
      <c r="E558" s="98" t="s">
        <v>392</v>
      </c>
      <c r="F558" s="98" t="s">
        <v>166</v>
      </c>
      <c r="G558" s="98" t="s">
        <v>774</v>
      </c>
      <c r="H558" s="99">
        <v>4592</v>
      </c>
      <c r="I558" s="97">
        <v>4</v>
      </c>
      <c r="J558" s="100">
        <f>'เลย '!F107</f>
        <v>747041.66</v>
      </c>
      <c r="K558" s="101">
        <f>SUM('เลย '!AO107)</f>
        <v>919414.82000000007</v>
      </c>
      <c r="L558" s="102">
        <f>'เลย '!AP107</f>
        <v>1407475.25</v>
      </c>
      <c r="M558" s="102">
        <f>'เลย '!AQ107</f>
        <v>1029779.31</v>
      </c>
      <c r="N558" s="98"/>
      <c r="O558" s="98"/>
      <c r="P558" s="98"/>
      <c r="Q558" s="90">
        <f t="shared" si="19"/>
        <v>377695.93999999994</v>
      </c>
      <c r="R558" s="91">
        <f t="shared" si="20"/>
        <v>306.50593423344947</v>
      </c>
    </row>
    <row r="559" spans="1:18" x14ac:dyDescent="0.7">
      <c r="A559" s="97">
        <v>3</v>
      </c>
      <c r="B559" s="98" t="s">
        <v>46</v>
      </c>
      <c r="C559" s="98" t="s">
        <v>391</v>
      </c>
      <c r="D559" s="98" t="s">
        <v>119</v>
      </c>
      <c r="E559" s="98" t="s">
        <v>392</v>
      </c>
      <c r="F559" s="98" t="s">
        <v>166</v>
      </c>
      <c r="G559" s="98" t="s">
        <v>775</v>
      </c>
      <c r="H559" s="99">
        <v>1410</v>
      </c>
      <c r="I559" s="97">
        <v>1</v>
      </c>
      <c r="J559" s="100">
        <f>'เลย '!F108</f>
        <v>430963.31</v>
      </c>
      <c r="K559" s="101">
        <f>SUM('เลย '!AO108)</f>
        <v>436795.2</v>
      </c>
      <c r="L559" s="102">
        <f>'เลย '!AP108</f>
        <v>810310.22</v>
      </c>
      <c r="M559" s="102">
        <f>'เลย '!AQ108</f>
        <v>713596.26</v>
      </c>
      <c r="N559" s="98"/>
      <c r="O559" s="98"/>
      <c r="P559" s="98"/>
      <c r="Q559" s="90">
        <f t="shared" si="19"/>
        <v>96713.959999999963</v>
      </c>
      <c r="R559" s="91">
        <f>L559/H559</f>
        <v>574.68809929078009</v>
      </c>
    </row>
    <row r="560" spans="1:18" x14ac:dyDescent="0.7">
      <c r="A560" s="97">
        <v>4</v>
      </c>
      <c r="B560" s="98" t="s">
        <v>46</v>
      </c>
      <c r="C560" s="98" t="s">
        <v>391</v>
      </c>
      <c r="D560" s="98" t="s">
        <v>119</v>
      </c>
      <c r="E560" s="98" t="s">
        <v>392</v>
      </c>
      <c r="F560" s="98" t="s">
        <v>166</v>
      </c>
      <c r="G560" s="98" t="s">
        <v>776</v>
      </c>
      <c r="H560" s="99">
        <v>4166</v>
      </c>
      <c r="I560" s="97">
        <v>3</v>
      </c>
      <c r="J560" s="100">
        <f>'เลย '!F109</f>
        <v>742879.7</v>
      </c>
      <c r="K560" s="101">
        <f>SUM('เลย '!AO109)</f>
        <v>829090.17999999993</v>
      </c>
      <c r="L560" s="102">
        <f>'เลย '!AP109</f>
        <v>1267376.4099999999</v>
      </c>
      <c r="M560" s="102">
        <f>'เลย '!AQ109</f>
        <v>1145092.28</v>
      </c>
      <c r="N560" s="98"/>
      <c r="O560" s="98"/>
      <c r="P560" s="98"/>
      <c r="Q560" s="90">
        <f t="shared" si="19"/>
        <v>122284.12999999989</v>
      </c>
      <c r="R560" s="91">
        <f t="shared" si="20"/>
        <v>304.2190134421507</v>
      </c>
    </row>
    <row r="561" spans="1:18" x14ac:dyDescent="0.7">
      <c r="A561" s="97">
        <v>5</v>
      </c>
      <c r="B561" s="98" t="s">
        <v>46</v>
      </c>
      <c r="C561" s="98" t="s">
        <v>391</v>
      </c>
      <c r="D561" s="98" t="s">
        <v>119</v>
      </c>
      <c r="E561" s="98" t="s">
        <v>392</v>
      </c>
      <c r="F561" s="98" t="s">
        <v>166</v>
      </c>
      <c r="G561" s="98" t="s">
        <v>777</v>
      </c>
      <c r="H561" s="99">
        <v>3743</v>
      </c>
      <c r="I561" s="97">
        <v>3</v>
      </c>
      <c r="J561" s="100">
        <f>'เลย '!F110</f>
        <v>711897.9</v>
      </c>
      <c r="K561" s="101">
        <f>SUM('เลย '!AO110)</f>
        <v>707221.48</v>
      </c>
      <c r="L561" s="102">
        <f>'เลย '!AP110</f>
        <v>1055988.3700000001</v>
      </c>
      <c r="M561" s="102">
        <f>'เลย '!AQ110</f>
        <v>1017366.15</v>
      </c>
      <c r="N561" s="98"/>
      <c r="O561" s="98"/>
      <c r="P561" s="98"/>
      <c r="Q561" s="90">
        <f t="shared" si="19"/>
        <v>38622.220000000088</v>
      </c>
      <c r="R561" s="91">
        <f t="shared" si="20"/>
        <v>282.12352925460863</v>
      </c>
    </row>
    <row r="562" spans="1:18" x14ac:dyDescent="0.7">
      <c r="A562" s="97">
        <v>6</v>
      </c>
      <c r="B562" s="98" t="s">
        <v>46</v>
      </c>
      <c r="C562" s="98" t="s">
        <v>391</v>
      </c>
      <c r="D562" s="98" t="s">
        <v>119</v>
      </c>
      <c r="E562" s="98" t="s">
        <v>392</v>
      </c>
      <c r="F562" s="98" t="s">
        <v>166</v>
      </c>
      <c r="G562" s="98" t="s">
        <v>778</v>
      </c>
      <c r="H562" s="99">
        <v>1729</v>
      </c>
      <c r="I562" s="97">
        <v>2</v>
      </c>
      <c r="J562" s="100">
        <f>'เลย '!F111</f>
        <v>393321</v>
      </c>
      <c r="K562" s="101">
        <f>SUM('เลย '!AO111)</f>
        <v>417471.84</v>
      </c>
      <c r="L562" s="102">
        <f>'เลย '!AP111</f>
        <v>611665.71</v>
      </c>
      <c r="M562" s="102">
        <f>'เลย '!AQ111</f>
        <v>520470.84</v>
      </c>
      <c r="N562" s="98"/>
      <c r="O562" s="98"/>
      <c r="P562" s="98"/>
      <c r="Q562" s="90">
        <f t="shared" si="19"/>
        <v>91194.869999999937</v>
      </c>
      <c r="R562" s="91">
        <f t="shared" si="20"/>
        <v>353.76848467322151</v>
      </c>
    </row>
    <row r="563" spans="1:18" s="109" customFormat="1" x14ac:dyDescent="0.7">
      <c r="A563" s="103">
        <v>11</v>
      </c>
      <c r="B563" s="104" t="s">
        <v>46</v>
      </c>
      <c r="C563" s="104"/>
      <c r="D563" s="104"/>
      <c r="E563" s="104" t="s">
        <v>63</v>
      </c>
      <c r="F563" s="104"/>
      <c r="G563" s="104" t="s">
        <v>394</v>
      </c>
      <c r="H563" s="110">
        <f>SUM(H557:H562)</f>
        <v>15640</v>
      </c>
      <c r="I563" s="103"/>
      <c r="J563" s="106">
        <f>SUM(J557:J562)</f>
        <v>3026103.57</v>
      </c>
      <c r="K563" s="106">
        <f>SUM(K557:K562)</f>
        <v>3309993.52</v>
      </c>
      <c r="L563" s="106">
        <f>SUM(L557:L562)</f>
        <v>5152815.96</v>
      </c>
      <c r="M563" s="106">
        <f>SUM(M557:M562)</f>
        <v>4426304.84</v>
      </c>
      <c r="N563" s="104">
        <v>5</v>
      </c>
      <c r="O563" s="104">
        <v>5</v>
      </c>
      <c r="P563" s="104">
        <f>N563-O563</f>
        <v>0</v>
      </c>
      <c r="Q563" s="107">
        <f t="shared" si="19"/>
        <v>726511.12000000011</v>
      </c>
      <c r="R563" s="108">
        <f>L563/H563</f>
        <v>329.46393606138105</v>
      </c>
    </row>
    <row r="564" spans="1:18" x14ac:dyDescent="0.7">
      <c r="A564" s="97">
        <v>1</v>
      </c>
      <c r="B564" s="98" t="s">
        <v>46</v>
      </c>
      <c r="C564" s="98" t="s">
        <v>395</v>
      </c>
      <c r="D564" s="98" t="s">
        <v>123</v>
      </c>
      <c r="E564" s="98" t="s">
        <v>396</v>
      </c>
      <c r="F564" s="98" t="s">
        <v>196</v>
      </c>
      <c r="G564" s="98" t="s">
        <v>397</v>
      </c>
      <c r="H564" s="99"/>
      <c r="I564" s="97"/>
      <c r="J564" s="100"/>
      <c r="K564" s="101"/>
      <c r="L564" s="102"/>
      <c r="M564" s="102"/>
      <c r="N564" s="98"/>
      <c r="O564" s="98"/>
      <c r="P564" s="98"/>
    </row>
    <row r="565" spans="1:18" x14ac:dyDescent="0.7">
      <c r="A565" s="97">
        <v>2</v>
      </c>
      <c r="B565" s="98" t="s">
        <v>46</v>
      </c>
      <c r="C565" s="98" t="s">
        <v>395</v>
      </c>
      <c r="D565" s="98" t="s">
        <v>123</v>
      </c>
      <c r="E565" s="98" t="s">
        <v>396</v>
      </c>
      <c r="F565" s="98" t="s">
        <v>166</v>
      </c>
      <c r="G565" s="98" t="s">
        <v>779</v>
      </c>
      <c r="H565" s="99">
        <v>5248</v>
      </c>
      <c r="I565" s="97">
        <v>4</v>
      </c>
      <c r="J565" s="100">
        <f>'เลย '!F112</f>
        <v>301481.19</v>
      </c>
      <c r="K565" s="101">
        <f>SUM('เลย '!AO112)</f>
        <v>264698.73</v>
      </c>
      <c r="L565" s="102">
        <f>'เลย '!AP112</f>
        <v>1698610.31</v>
      </c>
      <c r="M565" s="102">
        <f>'เลย '!AQ112</f>
        <v>1510464.21</v>
      </c>
      <c r="N565" s="98"/>
      <c r="O565" s="98"/>
      <c r="P565" s="98"/>
      <c r="Q565" s="90">
        <f t="shared" si="19"/>
        <v>188146.10000000009</v>
      </c>
      <c r="R565" s="91">
        <f t="shared" si="20"/>
        <v>323.66812309451223</v>
      </c>
    </row>
    <row r="566" spans="1:18" x14ac:dyDescent="0.7">
      <c r="A566" s="97">
        <v>3</v>
      </c>
      <c r="B566" s="98" t="s">
        <v>46</v>
      </c>
      <c r="C566" s="98" t="s">
        <v>395</v>
      </c>
      <c r="D566" s="98" t="s">
        <v>123</v>
      </c>
      <c r="E566" s="98" t="s">
        <v>396</v>
      </c>
      <c r="F566" s="98" t="s">
        <v>166</v>
      </c>
      <c r="G566" s="98" t="s">
        <v>780</v>
      </c>
      <c r="H566" s="99">
        <v>5149</v>
      </c>
      <c r="I566" s="97">
        <v>4</v>
      </c>
      <c r="J566" s="100">
        <f>'เลย '!F113</f>
        <v>1272102.23</v>
      </c>
      <c r="K566" s="101">
        <f>SUM('เลย '!AO113)</f>
        <v>715313.80999999994</v>
      </c>
      <c r="L566" s="102">
        <f>'เลย '!AP113</f>
        <v>988380.77</v>
      </c>
      <c r="M566" s="102">
        <f>'เลย '!AQ113</f>
        <v>417799.53</v>
      </c>
      <c r="N566" s="98"/>
      <c r="O566" s="98"/>
      <c r="P566" s="98"/>
      <c r="Q566" s="90">
        <f t="shared" si="19"/>
        <v>570581.24</v>
      </c>
      <c r="R566" s="91">
        <f t="shared" si="20"/>
        <v>191.95586910079626</v>
      </c>
    </row>
    <row r="567" spans="1:18" x14ac:dyDescent="0.7">
      <c r="A567" s="97">
        <v>4</v>
      </c>
      <c r="B567" s="98" t="s">
        <v>46</v>
      </c>
      <c r="C567" s="98" t="s">
        <v>395</v>
      </c>
      <c r="D567" s="98" t="s">
        <v>123</v>
      </c>
      <c r="E567" s="98" t="s">
        <v>396</v>
      </c>
      <c r="F567" s="98" t="s">
        <v>166</v>
      </c>
      <c r="G567" s="98" t="s">
        <v>781</v>
      </c>
      <c r="H567" s="99">
        <v>2799</v>
      </c>
      <c r="I567" s="97">
        <v>2</v>
      </c>
      <c r="J567" s="100">
        <f>'เลย '!F114</f>
        <v>334912.28999999998</v>
      </c>
      <c r="K567" s="101">
        <f>SUM('เลย '!AO114)</f>
        <v>323972.76</v>
      </c>
      <c r="L567" s="102">
        <f>'เลย '!AP114</f>
        <v>590084.01</v>
      </c>
      <c r="M567" s="102">
        <f>'เลย '!AQ114</f>
        <v>749876.29999999993</v>
      </c>
      <c r="N567" s="98"/>
      <c r="O567" s="98"/>
      <c r="P567" s="98"/>
      <c r="Q567" s="90">
        <f t="shared" si="19"/>
        <v>-159792.28999999992</v>
      </c>
      <c r="R567" s="91">
        <f t="shared" si="20"/>
        <v>210.81958199356913</v>
      </c>
    </row>
    <row r="568" spans="1:18" x14ac:dyDescent="0.7">
      <c r="A568" s="97">
        <v>5</v>
      </c>
      <c r="B568" s="98" t="s">
        <v>46</v>
      </c>
      <c r="C568" s="98" t="s">
        <v>395</v>
      </c>
      <c r="D568" s="98" t="s">
        <v>123</v>
      </c>
      <c r="E568" s="98" t="s">
        <v>396</v>
      </c>
      <c r="F568" s="98" t="s">
        <v>166</v>
      </c>
      <c r="G568" s="98" t="s">
        <v>782</v>
      </c>
      <c r="H568" s="99">
        <v>4310</v>
      </c>
      <c r="I568" s="97">
        <v>3</v>
      </c>
      <c r="J568" s="100">
        <f>'เลย '!F115</f>
        <v>614297.48</v>
      </c>
      <c r="K568" s="101">
        <f>SUM('เลย '!AO115)</f>
        <v>547793.51</v>
      </c>
      <c r="L568" s="102">
        <f>'เลย '!AP115</f>
        <v>1234310.8900000001</v>
      </c>
      <c r="M568" s="102">
        <f>'เลย '!AQ115</f>
        <v>1151492.3900000001</v>
      </c>
      <c r="N568" s="98"/>
      <c r="O568" s="98"/>
      <c r="P568" s="98"/>
      <c r="Q568" s="90">
        <f t="shared" si="19"/>
        <v>82818.5</v>
      </c>
      <c r="R568" s="91">
        <f t="shared" si="20"/>
        <v>286.38303712296988</v>
      </c>
    </row>
    <row r="569" spans="1:18" x14ac:dyDescent="0.7">
      <c r="A569" s="97">
        <v>6</v>
      </c>
      <c r="B569" s="98" t="s">
        <v>46</v>
      </c>
      <c r="C569" s="98" t="s">
        <v>395</v>
      </c>
      <c r="D569" s="98" t="s">
        <v>123</v>
      </c>
      <c r="E569" s="98" t="s">
        <v>396</v>
      </c>
      <c r="F569" s="98" t="s">
        <v>166</v>
      </c>
      <c r="G569" s="98" t="s">
        <v>783</v>
      </c>
      <c r="H569" s="99">
        <v>1491</v>
      </c>
      <c r="I569" s="97">
        <v>1</v>
      </c>
      <c r="J569" s="100">
        <f>'เลย '!F116</f>
        <v>326564.26</v>
      </c>
      <c r="K569" s="101">
        <f>SUM('เลย '!AO116)</f>
        <v>335380.87</v>
      </c>
      <c r="L569" s="102">
        <f>'เลย '!AP116</f>
        <v>268503</v>
      </c>
      <c r="M569" s="102">
        <f>'เลย '!AQ116</f>
        <v>259562</v>
      </c>
      <c r="N569" s="98"/>
      <c r="O569" s="98"/>
      <c r="P569" s="98"/>
      <c r="Q569" s="90">
        <f t="shared" si="19"/>
        <v>8941</v>
      </c>
      <c r="R569" s="91">
        <f t="shared" si="20"/>
        <v>180.08249496981892</v>
      </c>
    </row>
    <row r="570" spans="1:18" x14ac:dyDescent="0.7">
      <c r="A570" s="97">
        <v>7</v>
      </c>
      <c r="B570" s="98" t="s">
        <v>46</v>
      </c>
      <c r="C570" s="98" t="s">
        <v>395</v>
      </c>
      <c r="D570" s="98" t="s">
        <v>123</v>
      </c>
      <c r="E570" s="98" t="s">
        <v>396</v>
      </c>
      <c r="F570" s="98" t="s">
        <v>166</v>
      </c>
      <c r="G570" s="98" t="s">
        <v>784</v>
      </c>
      <c r="H570" s="99">
        <v>4741</v>
      </c>
      <c r="I570" s="97">
        <v>4</v>
      </c>
      <c r="J570" s="100">
        <f>'เลย '!F117</f>
        <v>1252154.77</v>
      </c>
      <c r="K570" s="101">
        <f>SUM('เลย '!AO117)</f>
        <v>1334876.0500000003</v>
      </c>
      <c r="L570" s="102">
        <f>'เลย '!AP117</f>
        <v>2386770.3200000003</v>
      </c>
      <c r="M570" s="102">
        <f>'เลย '!AQ117</f>
        <v>1221901.57</v>
      </c>
      <c r="N570" s="98"/>
      <c r="O570" s="98"/>
      <c r="P570" s="98"/>
      <c r="Q570" s="90">
        <f t="shared" si="19"/>
        <v>1164868.7500000002</v>
      </c>
      <c r="R570" s="91">
        <f t="shared" si="20"/>
        <v>503.43183294663578</v>
      </c>
    </row>
    <row r="571" spans="1:18" s="109" customFormat="1" x14ac:dyDescent="0.7">
      <c r="A571" s="103">
        <v>12</v>
      </c>
      <c r="B571" s="104" t="s">
        <v>46</v>
      </c>
      <c r="C571" s="104"/>
      <c r="D571" s="104"/>
      <c r="E571" s="104" t="s">
        <v>63</v>
      </c>
      <c r="F571" s="104"/>
      <c r="G571" s="104" t="s">
        <v>398</v>
      </c>
      <c r="H571" s="110">
        <f>SUM(H564:H570)</f>
        <v>23738</v>
      </c>
      <c r="I571" s="103"/>
      <c r="J571" s="106">
        <f>SUM(J564:J570)</f>
        <v>4101512.22</v>
      </c>
      <c r="K571" s="106">
        <f>SUM(K564:K570)</f>
        <v>3522035.73</v>
      </c>
      <c r="L571" s="106">
        <f>SUM(L564:L570)</f>
        <v>7166659.3000000007</v>
      </c>
      <c r="M571" s="106">
        <f>SUM(M564:M570)</f>
        <v>5311096</v>
      </c>
      <c r="N571" s="104">
        <v>6</v>
      </c>
      <c r="O571" s="104">
        <v>6</v>
      </c>
      <c r="P571" s="104">
        <f>N571-O571</f>
        <v>0</v>
      </c>
      <c r="Q571" s="107">
        <f t="shared" si="19"/>
        <v>1855563.3000000007</v>
      </c>
      <c r="R571" s="108">
        <f>L571/H571</f>
        <v>301.90661808071451</v>
      </c>
    </row>
    <row r="572" spans="1:18" x14ac:dyDescent="0.7">
      <c r="A572" s="97">
        <v>1</v>
      </c>
      <c r="B572" s="98" t="s">
        <v>46</v>
      </c>
      <c r="C572" s="98" t="s">
        <v>399</v>
      </c>
      <c r="D572" s="98" t="s">
        <v>130</v>
      </c>
      <c r="E572" s="98" t="s">
        <v>400</v>
      </c>
      <c r="F572" s="98" t="s">
        <v>196</v>
      </c>
      <c r="G572" s="98" t="s">
        <v>401</v>
      </c>
      <c r="H572" s="99"/>
      <c r="I572" s="97"/>
      <c r="J572" s="100"/>
      <c r="K572" s="101"/>
      <c r="L572" s="102"/>
      <c r="M572" s="102"/>
      <c r="N572" s="98"/>
      <c r="O572" s="98"/>
      <c r="P572" s="98"/>
    </row>
    <row r="573" spans="1:18" x14ac:dyDescent="0.7">
      <c r="A573" s="97">
        <v>2</v>
      </c>
      <c r="B573" s="98" t="s">
        <v>46</v>
      </c>
      <c r="C573" s="98" t="s">
        <v>399</v>
      </c>
      <c r="D573" s="98" t="s">
        <v>130</v>
      </c>
      <c r="E573" s="98" t="s">
        <v>400</v>
      </c>
      <c r="F573" s="98" t="s">
        <v>166</v>
      </c>
      <c r="G573" s="98" t="s">
        <v>785</v>
      </c>
      <c r="H573" s="99">
        <v>3544</v>
      </c>
      <c r="I573" s="97">
        <v>3</v>
      </c>
      <c r="J573" s="100">
        <f>'เลย '!F118</f>
        <v>998161.47</v>
      </c>
      <c r="K573" s="101">
        <f>SUM('เลย '!AO118)</f>
        <v>991371.02</v>
      </c>
      <c r="L573" s="102">
        <f>'เลย '!AP118</f>
        <v>872574.56</v>
      </c>
      <c r="M573" s="102">
        <f>'เลย '!AQ118</f>
        <v>586419.12999999989</v>
      </c>
      <c r="N573" s="98"/>
      <c r="O573" s="98"/>
      <c r="P573" s="98"/>
      <c r="Q573" s="90">
        <f t="shared" si="19"/>
        <v>286155.43000000017</v>
      </c>
      <c r="R573" s="91">
        <f t="shared" si="20"/>
        <v>246.21178329571109</v>
      </c>
    </row>
    <row r="574" spans="1:18" x14ac:dyDescent="0.7">
      <c r="A574" s="97">
        <v>3</v>
      </c>
      <c r="B574" s="98" t="s">
        <v>46</v>
      </c>
      <c r="C574" s="98" t="s">
        <v>399</v>
      </c>
      <c r="D574" s="98" t="s">
        <v>130</v>
      </c>
      <c r="E574" s="98" t="s">
        <v>400</v>
      </c>
      <c r="F574" s="98" t="s">
        <v>166</v>
      </c>
      <c r="G574" s="98" t="s">
        <v>786</v>
      </c>
      <c r="H574" s="99">
        <v>3372</v>
      </c>
      <c r="I574" s="97">
        <v>3</v>
      </c>
      <c r="J574" s="100">
        <f>'เลย '!F119</f>
        <v>1278778.32</v>
      </c>
      <c r="K574" s="101">
        <f>SUM('เลย '!AO119)</f>
        <v>1365030.73</v>
      </c>
      <c r="L574" s="102">
        <f>'เลย '!AP119</f>
        <v>1094132.21</v>
      </c>
      <c r="M574" s="102">
        <f>'เลย '!AQ119</f>
        <v>791732.31</v>
      </c>
      <c r="N574" s="98"/>
      <c r="O574" s="98"/>
      <c r="P574" s="98"/>
      <c r="Q574" s="90">
        <f t="shared" si="19"/>
        <v>302399.89999999991</v>
      </c>
      <c r="R574" s="91">
        <f t="shared" si="20"/>
        <v>324.47574436536178</v>
      </c>
    </row>
    <row r="575" spans="1:18" x14ac:dyDescent="0.7">
      <c r="A575" s="97">
        <v>4</v>
      </c>
      <c r="B575" s="98" t="s">
        <v>46</v>
      </c>
      <c r="C575" s="98" t="s">
        <v>399</v>
      </c>
      <c r="D575" s="98" t="s">
        <v>130</v>
      </c>
      <c r="E575" s="98" t="s">
        <v>400</v>
      </c>
      <c r="F575" s="98" t="s">
        <v>166</v>
      </c>
      <c r="G575" s="98" t="s">
        <v>787</v>
      </c>
      <c r="H575" s="99">
        <v>3603</v>
      </c>
      <c r="I575" s="97">
        <v>3</v>
      </c>
      <c r="J575" s="100">
        <f>'เลย '!F120</f>
        <v>1011576.26</v>
      </c>
      <c r="K575" s="101">
        <f>SUM('เลย '!AO120)</f>
        <v>987055.04999999993</v>
      </c>
      <c r="L575" s="102">
        <f>'เลย '!AP120</f>
        <v>1137933.8400000001</v>
      </c>
      <c r="M575" s="102">
        <f>'เลย '!AQ120</f>
        <v>808205.09</v>
      </c>
      <c r="N575" s="98"/>
      <c r="O575" s="98"/>
      <c r="P575" s="98"/>
      <c r="Q575" s="90">
        <f t="shared" si="19"/>
        <v>329728.75000000012</v>
      </c>
      <c r="R575" s="91">
        <f t="shared" si="20"/>
        <v>315.82954204829309</v>
      </c>
    </row>
    <row r="576" spans="1:18" x14ac:dyDescent="0.7">
      <c r="A576" s="97">
        <v>5</v>
      </c>
      <c r="B576" s="98" t="s">
        <v>46</v>
      </c>
      <c r="C576" s="98" t="s">
        <v>399</v>
      </c>
      <c r="D576" s="98" t="s">
        <v>130</v>
      </c>
      <c r="E576" s="98" t="s">
        <v>400</v>
      </c>
      <c r="F576" s="98" t="s">
        <v>166</v>
      </c>
      <c r="G576" s="98" t="s">
        <v>788</v>
      </c>
      <c r="H576" s="99">
        <v>4008</v>
      </c>
      <c r="I576" s="97">
        <v>3</v>
      </c>
      <c r="J576" s="100">
        <f>'เลย '!F121</f>
        <v>937716.35</v>
      </c>
      <c r="K576" s="101">
        <f>SUM('เลย '!AO121)</f>
        <v>1102340.96</v>
      </c>
      <c r="L576" s="102">
        <f>'เลย '!AP121</f>
        <v>1183863.19</v>
      </c>
      <c r="M576" s="102">
        <f>'เลย '!AQ121</f>
        <v>983681.92</v>
      </c>
      <c r="N576" s="98"/>
      <c r="O576" s="98"/>
      <c r="P576" s="98"/>
      <c r="Q576" s="90">
        <f t="shared" si="19"/>
        <v>200181.2699999999</v>
      </c>
      <c r="R576" s="91">
        <f t="shared" si="20"/>
        <v>295.3750474051896</v>
      </c>
    </row>
    <row r="577" spans="1:18" x14ac:dyDescent="0.7">
      <c r="A577" s="97">
        <v>6</v>
      </c>
      <c r="B577" s="98" t="s">
        <v>46</v>
      </c>
      <c r="C577" s="98" t="s">
        <v>399</v>
      </c>
      <c r="D577" s="98" t="s">
        <v>130</v>
      </c>
      <c r="E577" s="98" t="s">
        <v>400</v>
      </c>
      <c r="F577" s="98" t="s">
        <v>166</v>
      </c>
      <c r="G577" s="98" t="s">
        <v>789</v>
      </c>
      <c r="H577" s="99">
        <v>1495</v>
      </c>
      <c r="I577" s="97">
        <v>1</v>
      </c>
      <c r="J577" s="100">
        <f>'เลย '!F122</f>
        <v>535647.87</v>
      </c>
      <c r="K577" s="101">
        <f>SUM('เลย '!AO122)</f>
        <v>654284.34</v>
      </c>
      <c r="L577" s="102">
        <f>'เลย '!AP122</f>
        <v>689035.44</v>
      </c>
      <c r="M577" s="102">
        <f>'เลย '!AQ122</f>
        <v>508176.11000000004</v>
      </c>
      <c r="N577" s="98"/>
      <c r="O577" s="98"/>
      <c r="P577" s="98"/>
      <c r="Q577" s="90">
        <f t="shared" si="19"/>
        <v>180859.3299999999</v>
      </c>
      <c r="R577" s="91">
        <f t="shared" si="20"/>
        <v>460.89327090300998</v>
      </c>
    </row>
    <row r="578" spans="1:18" x14ac:dyDescent="0.7">
      <c r="A578" s="97">
        <v>7</v>
      </c>
      <c r="B578" s="98" t="s">
        <v>46</v>
      </c>
      <c r="C578" s="98" t="s">
        <v>399</v>
      </c>
      <c r="D578" s="98" t="s">
        <v>130</v>
      </c>
      <c r="E578" s="98" t="s">
        <v>400</v>
      </c>
      <c r="F578" s="98" t="s">
        <v>166</v>
      </c>
      <c r="G578" s="98" t="s">
        <v>790</v>
      </c>
      <c r="H578" s="99">
        <v>2456</v>
      </c>
      <c r="I578" s="97">
        <v>2</v>
      </c>
      <c r="J578" s="100">
        <f>'เลย '!F123</f>
        <v>616524.54</v>
      </c>
      <c r="K578" s="101">
        <f>SUM('เลย '!AO123)</f>
        <v>720926.43</v>
      </c>
      <c r="L578" s="102">
        <f>'เลย '!AP123</f>
        <v>718084.67999999993</v>
      </c>
      <c r="M578" s="102">
        <f>'เลย '!AQ123</f>
        <v>505769.45</v>
      </c>
      <c r="N578" s="98"/>
      <c r="O578" s="98"/>
      <c r="P578" s="98"/>
      <c r="Q578" s="90">
        <f t="shared" si="19"/>
        <v>212315.22999999992</v>
      </c>
      <c r="R578" s="91">
        <f t="shared" si="20"/>
        <v>292.37975570032569</v>
      </c>
    </row>
    <row r="579" spans="1:18" x14ac:dyDescent="0.7">
      <c r="A579" s="97">
        <v>8</v>
      </c>
      <c r="B579" s="98" t="s">
        <v>46</v>
      </c>
      <c r="C579" s="98" t="s">
        <v>399</v>
      </c>
      <c r="D579" s="98" t="s">
        <v>130</v>
      </c>
      <c r="E579" s="98" t="s">
        <v>400</v>
      </c>
      <c r="F579" s="98" t="s">
        <v>166</v>
      </c>
      <c r="G579" s="98" t="s">
        <v>791</v>
      </c>
      <c r="H579" s="99">
        <v>3265</v>
      </c>
      <c r="I579" s="97">
        <v>3</v>
      </c>
      <c r="J579" s="100">
        <f>'เลย '!F124</f>
        <v>800117.89</v>
      </c>
      <c r="K579" s="101">
        <f>SUM('เลย '!AO124)</f>
        <v>1005085.7</v>
      </c>
      <c r="L579" s="102">
        <f>'เลย '!AP124</f>
        <v>795949.49</v>
      </c>
      <c r="M579" s="102">
        <f>'เลย '!AQ124</f>
        <v>565774.57999999996</v>
      </c>
      <c r="N579" s="98"/>
      <c r="O579" s="98"/>
      <c r="P579" s="98"/>
      <c r="Q579" s="90">
        <f t="shared" si="19"/>
        <v>230174.91000000003</v>
      </c>
      <c r="R579" s="91">
        <f t="shared" si="20"/>
        <v>243.78238591117918</v>
      </c>
    </row>
    <row r="580" spans="1:18" x14ac:dyDescent="0.7">
      <c r="A580" s="97">
        <v>9</v>
      </c>
      <c r="B580" s="98" t="s">
        <v>46</v>
      </c>
      <c r="C580" s="98" t="s">
        <v>399</v>
      </c>
      <c r="D580" s="98" t="s">
        <v>130</v>
      </c>
      <c r="E580" s="98" t="s">
        <v>400</v>
      </c>
      <c r="F580" s="98" t="s">
        <v>166</v>
      </c>
      <c r="G580" s="98" t="s">
        <v>792</v>
      </c>
      <c r="H580" s="99">
        <v>2444</v>
      </c>
      <c r="I580" s="97">
        <v>2</v>
      </c>
      <c r="J580" s="100">
        <f>'เลย '!F125</f>
        <v>504893.69</v>
      </c>
      <c r="K580" s="101">
        <f>SUM('เลย '!AO125)</f>
        <v>536003.66</v>
      </c>
      <c r="L580" s="102">
        <f>'เลย '!AP125</f>
        <v>789030.59</v>
      </c>
      <c r="M580" s="102">
        <f>'เลย '!AQ125</f>
        <v>560002.28</v>
      </c>
      <c r="N580" s="98"/>
      <c r="O580" s="98"/>
      <c r="P580" s="98"/>
      <c r="Q580" s="90">
        <f t="shared" si="19"/>
        <v>229028.30999999994</v>
      </c>
      <c r="R580" s="91">
        <f t="shared" si="20"/>
        <v>322.84394026186578</v>
      </c>
    </row>
    <row r="581" spans="1:18" s="109" customFormat="1" x14ac:dyDescent="0.7">
      <c r="A581" s="103">
        <v>13</v>
      </c>
      <c r="B581" s="104" t="s">
        <v>46</v>
      </c>
      <c r="C581" s="104"/>
      <c r="D581" s="104"/>
      <c r="E581" s="104" t="s">
        <v>63</v>
      </c>
      <c r="F581" s="104"/>
      <c r="G581" s="104" t="s">
        <v>402</v>
      </c>
      <c r="H581" s="110">
        <f>SUM(H572:H580)</f>
        <v>24187</v>
      </c>
      <c r="I581" s="103"/>
      <c r="J581" s="106">
        <f>SUM(J572:J580)</f>
        <v>6683416.3899999997</v>
      </c>
      <c r="K581" s="106">
        <f>SUM(K572:K580)</f>
        <v>7362097.8899999997</v>
      </c>
      <c r="L581" s="106">
        <f>SUM(L572:L580)</f>
        <v>7280604</v>
      </c>
      <c r="M581" s="106">
        <f>SUM(M572:M580)</f>
        <v>5309760.87</v>
      </c>
      <c r="N581" s="104">
        <v>8</v>
      </c>
      <c r="O581" s="104">
        <v>8</v>
      </c>
      <c r="P581" s="104">
        <f>N581-O581</f>
        <v>0</v>
      </c>
      <c r="Q581" s="107">
        <f t="shared" si="19"/>
        <v>1970843.13</v>
      </c>
      <c r="R581" s="108">
        <f>L581/H581</f>
        <v>301.01310621408197</v>
      </c>
    </row>
    <row r="582" spans="1:18" x14ac:dyDescent="0.7">
      <c r="A582" s="97">
        <v>1</v>
      </c>
      <c r="B582" s="98" t="s">
        <v>46</v>
      </c>
      <c r="C582" s="98" t="s">
        <v>403</v>
      </c>
      <c r="D582" s="98" t="s">
        <v>133</v>
      </c>
      <c r="E582" s="98" t="s">
        <v>404</v>
      </c>
      <c r="F582" s="98" t="s">
        <v>196</v>
      </c>
      <c r="G582" s="98" t="s">
        <v>405</v>
      </c>
      <c r="H582" s="99"/>
      <c r="I582" s="97"/>
      <c r="J582" s="100"/>
      <c r="K582" s="101"/>
      <c r="L582" s="102"/>
      <c r="M582" s="102"/>
      <c r="N582" s="98"/>
      <c r="O582" s="98"/>
      <c r="P582" s="98"/>
    </row>
    <row r="583" spans="1:18" x14ac:dyDescent="0.7">
      <c r="A583" s="97">
        <v>2</v>
      </c>
      <c r="B583" s="98" t="s">
        <v>46</v>
      </c>
      <c r="C583" s="98" t="s">
        <v>403</v>
      </c>
      <c r="D583" s="98" t="s">
        <v>133</v>
      </c>
      <c r="E583" s="98" t="s">
        <v>404</v>
      </c>
      <c r="F583" s="98" t="s">
        <v>166</v>
      </c>
      <c r="G583" s="98" t="s">
        <v>793</v>
      </c>
      <c r="H583" s="99">
        <v>5041</v>
      </c>
      <c r="I583" s="97">
        <v>4</v>
      </c>
      <c r="J583" s="100">
        <f>'เลย '!F126</f>
        <v>492286.92</v>
      </c>
      <c r="K583" s="101">
        <f>SUM('เลย '!AO126)</f>
        <v>534499.47</v>
      </c>
      <c r="L583" s="102">
        <f>'เลย '!AP126</f>
        <v>1296952.3500000001</v>
      </c>
      <c r="M583" s="102">
        <f>'เลย '!AQ126</f>
        <v>1094867.97</v>
      </c>
      <c r="N583" s="98"/>
      <c r="O583" s="98"/>
      <c r="P583" s="98"/>
      <c r="Q583" s="90">
        <f t="shared" ref="Q583:Q645" si="21">L583-M583</f>
        <v>202084.38000000012</v>
      </c>
      <c r="R583" s="91">
        <f t="shared" ref="R583:R645" si="22">L583/H583</f>
        <v>257.28076770482051</v>
      </c>
    </row>
    <row r="584" spans="1:18" x14ac:dyDescent="0.7">
      <c r="A584" s="97">
        <v>3</v>
      </c>
      <c r="B584" s="98" t="s">
        <v>46</v>
      </c>
      <c r="C584" s="98" t="s">
        <v>403</v>
      </c>
      <c r="D584" s="98" t="s">
        <v>133</v>
      </c>
      <c r="E584" s="98" t="s">
        <v>404</v>
      </c>
      <c r="F584" s="98" t="s">
        <v>166</v>
      </c>
      <c r="G584" s="98" t="s">
        <v>794</v>
      </c>
      <c r="H584" s="99">
        <v>2924</v>
      </c>
      <c r="I584" s="97">
        <v>2</v>
      </c>
      <c r="J584" s="100">
        <f>'เลย '!F127</f>
        <v>689769.75</v>
      </c>
      <c r="K584" s="101">
        <f>SUM('เลย '!AO127)</f>
        <v>726534.97000000009</v>
      </c>
      <c r="L584" s="102">
        <f>'เลย '!AP127</f>
        <v>995811.54999999993</v>
      </c>
      <c r="M584" s="102">
        <f>'เลย '!AQ127</f>
        <v>980792.56</v>
      </c>
      <c r="N584" s="98"/>
      <c r="O584" s="98"/>
      <c r="P584" s="98"/>
      <c r="Q584" s="90">
        <f t="shared" si="21"/>
        <v>15018.989999999874</v>
      </c>
      <c r="R584" s="91">
        <f t="shared" si="22"/>
        <v>340.56482558139533</v>
      </c>
    </row>
    <row r="585" spans="1:18" x14ac:dyDescent="0.7">
      <c r="A585" s="97">
        <v>4</v>
      </c>
      <c r="B585" s="98" t="s">
        <v>46</v>
      </c>
      <c r="C585" s="98" t="s">
        <v>403</v>
      </c>
      <c r="D585" s="98" t="s">
        <v>133</v>
      </c>
      <c r="E585" s="98" t="s">
        <v>404</v>
      </c>
      <c r="F585" s="98" t="s">
        <v>166</v>
      </c>
      <c r="G585" s="98" t="s">
        <v>795</v>
      </c>
      <c r="H585" s="99">
        <v>5642</v>
      </c>
      <c r="I585" s="97">
        <v>4</v>
      </c>
      <c r="J585" s="100">
        <f>'เลย '!F128</f>
        <v>1016738.69</v>
      </c>
      <c r="K585" s="101">
        <f>SUM('เลย '!AO128)</f>
        <v>1122680.99</v>
      </c>
      <c r="L585" s="102">
        <f>'เลย '!AP128</f>
        <v>1756763.28</v>
      </c>
      <c r="M585" s="102">
        <f>'เลย '!AQ128</f>
        <v>1893776.8800000001</v>
      </c>
      <c r="N585" s="98"/>
      <c r="O585" s="98"/>
      <c r="P585" s="98"/>
      <c r="Q585" s="90">
        <f t="shared" si="21"/>
        <v>-137013.60000000009</v>
      </c>
      <c r="R585" s="91">
        <f t="shared" si="22"/>
        <v>311.37243530662886</v>
      </c>
    </row>
    <row r="586" spans="1:18" x14ac:dyDescent="0.7">
      <c r="A586" s="97">
        <v>5</v>
      </c>
      <c r="B586" s="98" t="s">
        <v>46</v>
      </c>
      <c r="C586" s="98" t="s">
        <v>403</v>
      </c>
      <c r="D586" s="98" t="s">
        <v>133</v>
      </c>
      <c r="E586" s="98" t="s">
        <v>404</v>
      </c>
      <c r="F586" s="98" t="s">
        <v>166</v>
      </c>
      <c r="G586" s="98" t="s">
        <v>796</v>
      </c>
      <c r="H586" s="99">
        <v>2953</v>
      </c>
      <c r="I586" s="97">
        <v>2</v>
      </c>
      <c r="J586" s="100">
        <f>'เลย '!F129</f>
        <v>697072.51</v>
      </c>
      <c r="K586" s="101">
        <f>SUM('เลย '!AO129)</f>
        <v>734122.51</v>
      </c>
      <c r="L586" s="102">
        <f>'เลย '!AP129</f>
        <v>975684.37999999989</v>
      </c>
      <c r="M586" s="102">
        <f>'เลย '!AQ129</f>
        <v>925556.27</v>
      </c>
      <c r="N586" s="98"/>
      <c r="O586" s="98"/>
      <c r="P586" s="98"/>
      <c r="Q586" s="90">
        <f t="shared" si="21"/>
        <v>50128.10999999987</v>
      </c>
      <c r="R586" s="91">
        <f t="shared" si="22"/>
        <v>330.40446325770398</v>
      </c>
    </row>
    <row r="587" spans="1:18" x14ac:dyDescent="0.7">
      <c r="A587" s="97">
        <v>6</v>
      </c>
      <c r="B587" s="98" t="s">
        <v>46</v>
      </c>
      <c r="C587" s="98" t="s">
        <v>403</v>
      </c>
      <c r="D587" s="98" t="s">
        <v>133</v>
      </c>
      <c r="E587" s="98" t="s">
        <v>404</v>
      </c>
      <c r="F587" s="98" t="s">
        <v>166</v>
      </c>
      <c r="G587" s="98" t="s">
        <v>797</v>
      </c>
      <c r="H587" s="99">
        <v>2821</v>
      </c>
      <c r="I587" s="97">
        <v>2</v>
      </c>
      <c r="J587" s="100">
        <f>'เลย '!F130</f>
        <v>262013.69</v>
      </c>
      <c r="K587" s="101">
        <f>SUM('เลย '!AO130)</f>
        <v>293566.8</v>
      </c>
      <c r="L587" s="102">
        <f>'เลย '!AP130</f>
        <v>409109.61</v>
      </c>
      <c r="M587" s="102">
        <f>'เลย '!AQ130</f>
        <v>374608.96</v>
      </c>
      <c r="N587" s="98"/>
      <c r="O587" s="98"/>
      <c r="P587" s="98"/>
      <c r="Q587" s="90">
        <f t="shared" si="21"/>
        <v>34500.649999999965</v>
      </c>
      <c r="R587" s="91">
        <f t="shared" si="22"/>
        <v>145.02290322580646</v>
      </c>
    </row>
    <row r="588" spans="1:18" s="109" customFormat="1" x14ac:dyDescent="0.7">
      <c r="A588" s="103">
        <v>14</v>
      </c>
      <c r="B588" s="104" t="s">
        <v>46</v>
      </c>
      <c r="C588" s="104"/>
      <c r="D588" s="104"/>
      <c r="E588" s="104" t="s">
        <v>63</v>
      </c>
      <c r="F588" s="104"/>
      <c r="G588" s="104" t="s">
        <v>406</v>
      </c>
      <c r="H588" s="110">
        <f>SUM(H582:H587)</f>
        <v>19381</v>
      </c>
      <c r="I588" s="103"/>
      <c r="J588" s="106">
        <f>SUM(J582:J587)</f>
        <v>3157881.56</v>
      </c>
      <c r="K588" s="106">
        <f>SUM(K582:K587)</f>
        <v>3411404.7399999993</v>
      </c>
      <c r="L588" s="106">
        <f>SUM(L582:L587)</f>
        <v>5434321.1699999999</v>
      </c>
      <c r="M588" s="106">
        <f>SUM(M582:M587)</f>
        <v>5269602.6399999997</v>
      </c>
      <c r="N588" s="104">
        <v>5</v>
      </c>
      <c r="O588" s="104">
        <v>5</v>
      </c>
      <c r="P588" s="104">
        <f>N588-O588</f>
        <v>0</v>
      </c>
      <c r="Q588" s="107">
        <f t="shared" si="21"/>
        <v>164718.53000000026</v>
      </c>
      <c r="R588" s="108">
        <f t="shared" si="22"/>
        <v>280.39426087405189</v>
      </c>
    </row>
    <row r="589" spans="1:18" s="109" customFormat="1" ht="25.2" thickBot="1" x14ac:dyDescent="0.75">
      <c r="A589" s="118"/>
      <c r="B589" s="119" t="s">
        <v>46</v>
      </c>
      <c r="C589" s="119" t="s">
        <v>46</v>
      </c>
      <c r="D589" s="119" t="s">
        <v>46</v>
      </c>
      <c r="E589" s="119" t="s">
        <v>46</v>
      </c>
      <c r="F589" s="119"/>
      <c r="G589" s="119" t="s">
        <v>407</v>
      </c>
      <c r="H589" s="120">
        <f>H454+H461+H477+H489+H504+H511+H519+H530+H549+H556+H563+H571+H581+H588</f>
        <v>405693</v>
      </c>
      <c r="I589" s="118"/>
      <c r="J589" s="121">
        <f t="shared" ref="J589:O589" si="23">J454+J461+J477+J489+J504+J511+J519+J530+J549+J556+J563+J571+J581+J588</f>
        <v>78511612.190000013</v>
      </c>
      <c r="K589" s="122">
        <f t="shared" si="23"/>
        <v>87260856.950000003</v>
      </c>
      <c r="L589" s="121">
        <f t="shared" si="23"/>
        <v>125824869.27999999</v>
      </c>
      <c r="M589" s="121">
        <f t="shared" si="23"/>
        <v>104674350.93000002</v>
      </c>
      <c r="N589" s="119">
        <f t="shared" si="23"/>
        <v>127</v>
      </c>
      <c r="O589" s="119">
        <f t="shared" si="23"/>
        <v>127</v>
      </c>
      <c r="P589" s="119">
        <f>N589-O589</f>
        <v>0</v>
      </c>
      <c r="Q589" s="107">
        <f t="shared" si="21"/>
        <v>21150518.349999964</v>
      </c>
      <c r="R589" s="108">
        <f t="shared" si="22"/>
        <v>310.1479919052091</v>
      </c>
    </row>
    <row r="590" spans="1:18" ht="25.8" thickTop="1" thickBot="1" x14ac:dyDescent="0.75">
      <c r="A590" s="123"/>
      <c r="B590" s="124"/>
      <c r="C590" s="124"/>
      <c r="D590" s="124"/>
      <c r="E590" s="361" t="s">
        <v>408</v>
      </c>
      <c r="F590" s="362"/>
      <c r="G590" s="363"/>
      <c r="H590" s="125"/>
      <c r="I590" s="123"/>
      <c r="J590" s="126">
        <f>J589/O589</f>
        <v>618201.67078740173</v>
      </c>
      <c r="K590" s="127">
        <f>K589/O589</f>
        <v>687093.36181102367</v>
      </c>
      <c r="L590" s="126">
        <f>L589/O589</f>
        <v>990747.00220472435</v>
      </c>
      <c r="M590" s="126">
        <f>M589/O589</f>
        <v>824207.48763779539</v>
      </c>
      <c r="N590" s="173"/>
      <c r="O590" s="173"/>
      <c r="P590" s="173"/>
      <c r="Q590" s="90">
        <f t="shared" si="21"/>
        <v>166539.51456692896</v>
      </c>
    </row>
    <row r="591" spans="1:18" ht="25.2" thickTop="1" x14ac:dyDescent="0.7">
      <c r="A591" s="128">
        <v>1</v>
      </c>
      <c r="B591" s="129" t="s">
        <v>48</v>
      </c>
      <c r="C591" s="129" t="s">
        <v>409</v>
      </c>
      <c r="D591" s="129" t="s">
        <v>410</v>
      </c>
      <c r="E591" s="129" t="s">
        <v>411</v>
      </c>
      <c r="F591" s="129" t="s">
        <v>163</v>
      </c>
      <c r="G591" s="129" t="s">
        <v>412</v>
      </c>
      <c r="H591" s="130"/>
      <c r="I591" s="128"/>
      <c r="J591" s="131"/>
      <c r="K591" s="132"/>
      <c r="L591" s="133"/>
      <c r="M591" s="133"/>
      <c r="N591" s="129"/>
      <c r="O591" s="129"/>
      <c r="P591" s="129"/>
    </row>
    <row r="592" spans="1:18" x14ac:dyDescent="0.7">
      <c r="A592" s="97">
        <v>2</v>
      </c>
      <c r="B592" s="98" t="s">
        <v>48</v>
      </c>
      <c r="C592" s="98" t="s">
        <v>409</v>
      </c>
      <c r="D592" s="98" t="s">
        <v>410</v>
      </c>
      <c r="E592" s="98" t="s">
        <v>411</v>
      </c>
      <c r="F592" s="98" t="s">
        <v>166</v>
      </c>
      <c r="G592" s="98" t="s">
        <v>1009</v>
      </c>
      <c r="H592" s="99">
        <v>4149</v>
      </c>
      <c r="I592" s="97">
        <v>3</v>
      </c>
      <c r="J592" s="100">
        <f>หนองคาย!F12</f>
        <v>730850.87</v>
      </c>
      <c r="K592" s="101">
        <f>หนองคาย!AI12</f>
        <v>766339.81</v>
      </c>
      <c r="L592" s="102">
        <f>หนองคาย!AJ12</f>
        <v>1470724.17</v>
      </c>
      <c r="M592" s="102">
        <f>หนองคาย!AK12</f>
        <v>1238294.1399999999</v>
      </c>
      <c r="N592" s="98"/>
      <c r="O592" s="98"/>
      <c r="P592" s="98"/>
      <c r="Q592" s="90">
        <f t="shared" si="21"/>
        <v>232430.03000000003</v>
      </c>
      <c r="R592" s="91">
        <f t="shared" si="22"/>
        <v>354.47678235719451</v>
      </c>
    </row>
    <row r="593" spans="1:18" x14ac:dyDescent="0.7">
      <c r="A593" s="97">
        <v>3</v>
      </c>
      <c r="B593" s="98" t="s">
        <v>48</v>
      </c>
      <c r="C593" s="98" t="s">
        <v>409</v>
      </c>
      <c r="D593" s="98" t="s">
        <v>410</v>
      </c>
      <c r="E593" s="98" t="s">
        <v>411</v>
      </c>
      <c r="F593" s="98" t="s">
        <v>166</v>
      </c>
      <c r="G593" s="98" t="s">
        <v>1010</v>
      </c>
      <c r="H593" s="99">
        <v>4404</v>
      </c>
      <c r="I593" s="97">
        <v>3</v>
      </c>
      <c r="J593" s="100">
        <f>หนองคาย!F13</f>
        <v>1053147.1000000001</v>
      </c>
      <c r="K593" s="101">
        <f>หนองคาย!AI13</f>
        <v>1148228.6700000002</v>
      </c>
      <c r="L593" s="102">
        <f>หนองคาย!AJ13</f>
        <v>1925125.23</v>
      </c>
      <c r="M593" s="102">
        <f>หนองคาย!AK13</f>
        <v>1205512.2000000002</v>
      </c>
      <c r="N593" s="98"/>
      <c r="O593" s="98"/>
      <c r="P593" s="98"/>
      <c r="Q593" s="90">
        <f t="shared" si="21"/>
        <v>719613.0299999998</v>
      </c>
      <c r="R593" s="91">
        <f t="shared" si="22"/>
        <v>437.13106948228881</v>
      </c>
    </row>
    <row r="594" spans="1:18" x14ac:dyDescent="0.7">
      <c r="A594" s="97">
        <v>4</v>
      </c>
      <c r="B594" s="98" t="s">
        <v>48</v>
      </c>
      <c r="C594" s="98" t="s">
        <v>409</v>
      </c>
      <c r="D594" s="98" t="s">
        <v>410</v>
      </c>
      <c r="E594" s="98" t="s">
        <v>411</v>
      </c>
      <c r="F594" s="98" t="s">
        <v>166</v>
      </c>
      <c r="G594" s="98" t="s">
        <v>1011</v>
      </c>
      <c r="H594" s="99">
        <v>2830</v>
      </c>
      <c r="I594" s="97">
        <v>2</v>
      </c>
      <c r="J594" s="100">
        <f>หนองคาย!F14</f>
        <v>745384.72</v>
      </c>
      <c r="K594" s="101">
        <f>หนองคาย!AI14</f>
        <v>790331.15</v>
      </c>
      <c r="L594" s="102">
        <f>หนองคาย!AJ14</f>
        <v>1530252.76</v>
      </c>
      <c r="M594" s="102">
        <f>หนองคาย!AK14</f>
        <v>828713.1</v>
      </c>
      <c r="N594" s="98"/>
      <c r="O594" s="98"/>
      <c r="P594" s="98"/>
      <c r="Q594" s="90">
        <f t="shared" si="21"/>
        <v>701539.66</v>
      </c>
      <c r="R594" s="91">
        <f t="shared" si="22"/>
        <v>540.72535689045935</v>
      </c>
    </row>
    <row r="595" spans="1:18" x14ac:dyDescent="0.7">
      <c r="A595" s="97">
        <v>5</v>
      </c>
      <c r="B595" s="98" t="s">
        <v>48</v>
      </c>
      <c r="C595" s="98" t="s">
        <v>409</v>
      </c>
      <c r="D595" s="98" t="s">
        <v>410</v>
      </c>
      <c r="E595" s="98" t="s">
        <v>411</v>
      </c>
      <c r="F595" s="98" t="s">
        <v>166</v>
      </c>
      <c r="G595" s="98" t="s">
        <v>1012</v>
      </c>
      <c r="H595" s="99">
        <v>4180</v>
      </c>
      <c r="I595" s="97">
        <v>3</v>
      </c>
      <c r="J595" s="100">
        <f>หนองคาย!F15</f>
        <v>982705.49</v>
      </c>
      <c r="K595" s="101">
        <f>หนองคาย!AI15</f>
        <v>1082989.19</v>
      </c>
      <c r="L595" s="102">
        <f>หนองคาย!AJ15</f>
        <v>1908776.01</v>
      </c>
      <c r="M595" s="102">
        <f>หนองคาย!AK15</f>
        <v>1535112.9600000002</v>
      </c>
      <c r="N595" s="98"/>
      <c r="O595" s="98"/>
      <c r="P595" s="98"/>
      <c r="Q595" s="90">
        <f t="shared" si="21"/>
        <v>373663.04999999981</v>
      </c>
      <c r="R595" s="91">
        <f t="shared" si="22"/>
        <v>456.64497846889952</v>
      </c>
    </row>
    <row r="596" spans="1:18" x14ac:dyDescent="0.7">
      <c r="A596" s="97">
        <v>6</v>
      </c>
      <c r="B596" s="98" t="s">
        <v>48</v>
      </c>
      <c r="C596" s="98" t="s">
        <v>409</v>
      </c>
      <c r="D596" s="98" t="s">
        <v>410</v>
      </c>
      <c r="E596" s="98" t="s">
        <v>411</v>
      </c>
      <c r="F596" s="98" t="s">
        <v>166</v>
      </c>
      <c r="G596" s="98" t="s">
        <v>1013</v>
      </c>
      <c r="H596" s="99">
        <v>7166</v>
      </c>
      <c r="I596" s="97">
        <v>5</v>
      </c>
      <c r="J596" s="100">
        <f>หนองคาย!F16</f>
        <v>1049205.01</v>
      </c>
      <c r="K596" s="101">
        <f>หนองคาย!AI16</f>
        <v>1172276.1099999999</v>
      </c>
      <c r="L596" s="102">
        <f>หนองคาย!AJ16</f>
        <v>1429895.84</v>
      </c>
      <c r="M596" s="102">
        <f>หนองคาย!AK16</f>
        <v>1554695.17</v>
      </c>
      <c r="N596" s="98"/>
      <c r="O596" s="98"/>
      <c r="P596" s="98"/>
      <c r="Q596" s="90">
        <f t="shared" si="21"/>
        <v>-124799.32999999984</v>
      </c>
      <c r="R596" s="91">
        <f t="shared" si="22"/>
        <v>199.53891152665366</v>
      </c>
    </row>
    <row r="597" spans="1:18" x14ac:dyDescent="0.7">
      <c r="A597" s="97">
        <v>7</v>
      </c>
      <c r="B597" s="98" t="s">
        <v>48</v>
      </c>
      <c r="C597" s="98" t="s">
        <v>409</v>
      </c>
      <c r="D597" s="98" t="s">
        <v>410</v>
      </c>
      <c r="E597" s="98" t="s">
        <v>411</v>
      </c>
      <c r="F597" s="98" t="s">
        <v>166</v>
      </c>
      <c r="G597" s="98" t="s">
        <v>1014</v>
      </c>
      <c r="H597" s="99">
        <v>6340</v>
      </c>
      <c r="I597" s="97">
        <v>5</v>
      </c>
      <c r="J597" s="100">
        <f>หนองคาย!F17</f>
        <v>646786.81999999995</v>
      </c>
      <c r="K597" s="101">
        <f>หนองคาย!AI17</f>
        <v>695318.8899999999</v>
      </c>
      <c r="L597" s="102">
        <f>หนองคาย!AJ17</f>
        <v>1391849.53</v>
      </c>
      <c r="M597" s="102">
        <f>หนองคาย!AK17</f>
        <v>1336501.43</v>
      </c>
      <c r="N597" s="98"/>
      <c r="O597" s="98"/>
      <c r="P597" s="98"/>
      <c r="Q597" s="90">
        <f t="shared" si="21"/>
        <v>55348.100000000093</v>
      </c>
      <c r="R597" s="91">
        <f t="shared" si="22"/>
        <v>219.5346261829653</v>
      </c>
    </row>
    <row r="598" spans="1:18" x14ac:dyDescent="0.7">
      <c r="A598" s="97">
        <v>8</v>
      </c>
      <c r="B598" s="98" t="s">
        <v>48</v>
      </c>
      <c r="C598" s="98" t="s">
        <v>409</v>
      </c>
      <c r="D598" s="98" t="s">
        <v>410</v>
      </c>
      <c r="E598" s="98" t="s">
        <v>411</v>
      </c>
      <c r="F598" s="98" t="s">
        <v>166</v>
      </c>
      <c r="G598" s="98" t="s">
        <v>1015</v>
      </c>
      <c r="H598" s="99">
        <v>2131</v>
      </c>
      <c r="I598" s="97">
        <v>2</v>
      </c>
      <c r="J598" s="100">
        <f>หนองคาย!F18</f>
        <v>991975.44</v>
      </c>
      <c r="K598" s="101">
        <f>หนองคาย!AI18</f>
        <v>1003525.08</v>
      </c>
      <c r="L598" s="102">
        <f>หนองคาย!AJ18</f>
        <v>1317845.6400000001</v>
      </c>
      <c r="M598" s="102">
        <f>หนองคาย!AK18</f>
        <v>1260532.72</v>
      </c>
      <c r="N598" s="98"/>
      <c r="O598" s="98"/>
      <c r="P598" s="98"/>
      <c r="Q598" s="90">
        <f t="shared" si="21"/>
        <v>57312.920000000158</v>
      </c>
      <c r="R598" s="91">
        <f t="shared" si="22"/>
        <v>618.41653683716572</v>
      </c>
    </row>
    <row r="599" spans="1:18" x14ac:dyDescent="0.7">
      <c r="A599" s="97">
        <v>9</v>
      </c>
      <c r="B599" s="98" t="s">
        <v>48</v>
      </c>
      <c r="C599" s="98" t="s">
        <v>409</v>
      </c>
      <c r="D599" s="98" t="s">
        <v>410</v>
      </c>
      <c r="E599" s="98" t="s">
        <v>411</v>
      </c>
      <c r="F599" s="98" t="s">
        <v>166</v>
      </c>
      <c r="G599" s="98" t="s">
        <v>1016</v>
      </c>
      <c r="H599" s="99">
        <v>821</v>
      </c>
      <c r="I599" s="97">
        <v>1</v>
      </c>
      <c r="J599" s="100">
        <f>หนองคาย!F19</f>
        <v>479707.97</v>
      </c>
      <c r="K599" s="101">
        <f>หนองคาย!AI19</f>
        <v>585879.99</v>
      </c>
      <c r="L599" s="102">
        <f>หนองคาย!AJ19</f>
        <v>704121.48</v>
      </c>
      <c r="M599" s="102">
        <f>หนองคาย!AK19</f>
        <v>792757.6</v>
      </c>
      <c r="N599" s="98"/>
      <c r="O599" s="98"/>
      <c r="P599" s="98"/>
      <c r="Q599" s="90">
        <f t="shared" si="21"/>
        <v>-88636.12</v>
      </c>
      <c r="R599" s="91">
        <f t="shared" si="22"/>
        <v>857.63883069427527</v>
      </c>
    </row>
    <row r="600" spans="1:18" x14ac:dyDescent="0.7">
      <c r="A600" s="97">
        <v>10</v>
      </c>
      <c r="B600" s="98" t="s">
        <v>48</v>
      </c>
      <c r="C600" s="98" t="s">
        <v>409</v>
      </c>
      <c r="D600" s="98" t="s">
        <v>410</v>
      </c>
      <c r="E600" s="98" t="s">
        <v>411</v>
      </c>
      <c r="F600" s="98" t="s">
        <v>166</v>
      </c>
      <c r="G600" s="98" t="s">
        <v>1017</v>
      </c>
      <c r="H600" s="99">
        <v>5286</v>
      </c>
      <c r="I600" s="97">
        <v>4</v>
      </c>
      <c r="J600" s="100">
        <f>หนองคาย!F20</f>
        <v>1615606.41</v>
      </c>
      <c r="K600" s="101">
        <f>หนองคาย!AI20</f>
        <v>1972988.2899999998</v>
      </c>
      <c r="L600" s="102">
        <f>หนองคาย!AJ20</f>
        <v>1245962.96</v>
      </c>
      <c r="M600" s="102">
        <f>หนองคาย!AK20</f>
        <v>970420.95000000007</v>
      </c>
      <c r="N600" s="98"/>
      <c r="O600" s="98"/>
      <c r="P600" s="98"/>
      <c r="Q600" s="90">
        <f t="shared" si="21"/>
        <v>275542.00999999989</v>
      </c>
      <c r="R600" s="91">
        <f t="shared" si="22"/>
        <v>235.70998108210367</v>
      </c>
    </row>
    <row r="601" spans="1:18" x14ac:dyDescent="0.7">
      <c r="A601" s="97">
        <v>11</v>
      </c>
      <c r="B601" s="98" t="s">
        <v>48</v>
      </c>
      <c r="C601" s="98" t="s">
        <v>409</v>
      </c>
      <c r="D601" s="98" t="s">
        <v>410</v>
      </c>
      <c r="E601" s="98" t="s">
        <v>411</v>
      </c>
      <c r="F601" s="98" t="s">
        <v>166</v>
      </c>
      <c r="G601" s="98" t="s">
        <v>1018</v>
      </c>
      <c r="H601" s="99">
        <v>5603</v>
      </c>
      <c r="I601" s="97">
        <v>4</v>
      </c>
      <c r="J601" s="100">
        <f>หนองคาย!F21</f>
        <v>647431.37</v>
      </c>
      <c r="K601" s="101">
        <f>หนองคาย!AI21</f>
        <v>811009.44</v>
      </c>
      <c r="L601" s="102">
        <f>หนองคาย!AJ21</f>
        <v>1470443.09</v>
      </c>
      <c r="M601" s="102">
        <f>หนองคาย!AK21</f>
        <v>1889442.4700000002</v>
      </c>
      <c r="N601" s="98"/>
      <c r="O601" s="98"/>
      <c r="P601" s="98"/>
      <c r="Q601" s="90">
        <f t="shared" si="21"/>
        <v>-418999.38000000012</v>
      </c>
      <c r="R601" s="91">
        <f t="shared" si="22"/>
        <v>262.43853114402998</v>
      </c>
    </row>
    <row r="602" spans="1:18" x14ac:dyDescent="0.7">
      <c r="A602" s="97">
        <v>12</v>
      </c>
      <c r="B602" s="98" t="s">
        <v>48</v>
      </c>
      <c r="C602" s="98" t="s">
        <v>409</v>
      </c>
      <c r="D602" s="98" t="s">
        <v>410</v>
      </c>
      <c r="E602" s="98" t="s">
        <v>411</v>
      </c>
      <c r="F602" s="98" t="s">
        <v>166</v>
      </c>
      <c r="G602" s="98" t="s">
        <v>1019</v>
      </c>
      <c r="H602" s="99">
        <v>4772</v>
      </c>
      <c r="I602" s="97">
        <v>4</v>
      </c>
      <c r="J602" s="100">
        <f>หนองคาย!F22</f>
        <v>825422.08</v>
      </c>
      <c r="K602" s="101">
        <f>หนองคาย!AI22</f>
        <v>868157.08</v>
      </c>
      <c r="L602" s="102">
        <f>หนองคาย!AJ22</f>
        <v>1716359.99</v>
      </c>
      <c r="M602" s="102">
        <f>หนองคาย!AK22</f>
        <v>1186031.99</v>
      </c>
      <c r="N602" s="98"/>
      <c r="O602" s="98"/>
      <c r="P602" s="98"/>
      <c r="Q602" s="90">
        <f t="shared" si="21"/>
        <v>530328</v>
      </c>
      <c r="R602" s="91">
        <f t="shared" si="22"/>
        <v>359.67309094719195</v>
      </c>
    </row>
    <row r="603" spans="1:18" x14ac:dyDescent="0.7">
      <c r="A603" s="97">
        <v>13</v>
      </c>
      <c r="B603" s="98" t="s">
        <v>48</v>
      </c>
      <c r="C603" s="98" t="s">
        <v>409</v>
      </c>
      <c r="D603" s="98" t="s">
        <v>410</v>
      </c>
      <c r="E603" s="98" t="s">
        <v>411</v>
      </c>
      <c r="F603" s="98" t="s">
        <v>166</v>
      </c>
      <c r="G603" s="98" t="s">
        <v>1020</v>
      </c>
      <c r="H603" s="99">
        <v>4728</v>
      </c>
      <c r="I603" s="97">
        <v>4</v>
      </c>
      <c r="J603" s="100">
        <f>หนองคาย!F23</f>
        <v>357654.79</v>
      </c>
      <c r="K603" s="101">
        <f>หนองคาย!AI23</f>
        <v>502993.91</v>
      </c>
      <c r="L603" s="102">
        <f>หนองคาย!AJ23</f>
        <v>1587874.76</v>
      </c>
      <c r="M603" s="102">
        <f>หนองคาย!AK23</f>
        <v>1560429.55</v>
      </c>
      <c r="N603" s="98"/>
      <c r="O603" s="98"/>
      <c r="P603" s="98"/>
      <c r="Q603" s="90">
        <f t="shared" si="21"/>
        <v>27445.209999999963</v>
      </c>
      <c r="R603" s="91">
        <f t="shared" si="22"/>
        <v>335.84491539763115</v>
      </c>
    </row>
    <row r="604" spans="1:18" x14ac:dyDescent="0.7">
      <c r="A604" s="97">
        <v>14</v>
      </c>
      <c r="B604" s="98" t="s">
        <v>48</v>
      </c>
      <c r="C604" s="98" t="s">
        <v>409</v>
      </c>
      <c r="D604" s="98" t="s">
        <v>410</v>
      </c>
      <c r="E604" s="98" t="s">
        <v>411</v>
      </c>
      <c r="F604" s="98" t="s">
        <v>166</v>
      </c>
      <c r="G604" s="98" t="s">
        <v>1021</v>
      </c>
      <c r="H604" s="99">
        <v>7662</v>
      </c>
      <c r="I604" s="97">
        <v>5</v>
      </c>
      <c r="J604" s="100">
        <f>หนองคาย!F24</f>
        <v>3220952.59</v>
      </c>
      <c r="K604" s="101">
        <f>หนองคาย!AI24</f>
        <v>3386227.06</v>
      </c>
      <c r="L604" s="102">
        <f>หนองคาย!AJ24</f>
        <v>2389717.36</v>
      </c>
      <c r="M604" s="102">
        <f>หนองคาย!AK24</f>
        <v>2070688.37</v>
      </c>
      <c r="N604" s="98"/>
      <c r="O604" s="98"/>
      <c r="P604" s="98"/>
      <c r="Q604" s="90">
        <f t="shared" si="21"/>
        <v>319028.98999999976</v>
      </c>
      <c r="R604" s="91">
        <f t="shared" si="22"/>
        <v>311.89211172017747</v>
      </c>
    </row>
    <row r="605" spans="1:18" x14ac:dyDescent="0.7">
      <c r="A605" s="97">
        <v>15</v>
      </c>
      <c r="B605" s="98" t="s">
        <v>48</v>
      </c>
      <c r="C605" s="98" t="s">
        <v>409</v>
      </c>
      <c r="D605" s="98" t="s">
        <v>410</v>
      </c>
      <c r="E605" s="98" t="s">
        <v>411</v>
      </c>
      <c r="F605" s="98" t="s">
        <v>166</v>
      </c>
      <c r="G605" s="98" t="s">
        <v>1022</v>
      </c>
      <c r="H605" s="99">
        <v>5895</v>
      </c>
      <c r="I605" s="97">
        <v>4</v>
      </c>
      <c r="J605" s="100">
        <f>หนองคาย!F25</f>
        <v>685845.07</v>
      </c>
      <c r="K605" s="101">
        <f>หนองคาย!AI25</f>
        <v>901616.96999999986</v>
      </c>
      <c r="L605" s="102">
        <f>หนองคาย!AJ25</f>
        <v>1555921.7000000002</v>
      </c>
      <c r="M605" s="102">
        <f>หนองคาย!AK25</f>
        <v>1200585.81</v>
      </c>
      <c r="N605" s="98"/>
      <c r="O605" s="98"/>
      <c r="P605" s="98"/>
      <c r="Q605" s="90">
        <f t="shared" si="21"/>
        <v>355335.89000000013</v>
      </c>
      <c r="R605" s="91">
        <f t="shared" si="22"/>
        <v>263.93921967769302</v>
      </c>
    </row>
    <row r="606" spans="1:18" x14ac:dyDescent="0.7">
      <c r="A606" s="97">
        <v>16</v>
      </c>
      <c r="B606" s="98" t="s">
        <v>48</v>
      </c>
      <c r="C606" s="98" t="s">
        <v>409</v>
      </c>
      <c r="D606" s="98" t="s">
        <v>410</v>
      </c>
      <c r="E606" s="98" t="s">
        <v>411</v>
      </c>
      <c r="F606" s="98" t="s">
        <v>166</v>
      </c>
      <c r="G606" s="98" t="s">
        <v>1023</v>
      </c>
      <c r="H606" s="99">
        <v>4523</v>
      </c>
      <c r="I606" s="97">
        <v>4</v>
      </c>
      <c r="J606" s="100">
        <f>หนองคาย!F26</f>
        <v>602038.04</v>
      </c>
      <c r="K606" s="101">
        <f>หนองคาย!AI26</f>
        <v>684288.02</v>
      </c>
      <c r="L606" s="102">
        <f>หนองคาย!AJ26</f>
        <v>1375763.87</v>
      </c>
      <c r="M606" s="102">
        <f>หนองคาย!AK26</f>
        <v>1176353.1200000001</v>
      </c>
      <c r="N606" s="98"/>
      <c r="O606" s="98"/>
      <c r="P606" s="98"/>
      <c r="Q606" s="90">
        <f t="shared" si="21"/>
        <v>199410.75</v>
      </c>
      <c r="R606" s="91">
        <f t="shared" si="22"/>
        <v>304.17065443289852</v>
      </c>
    </row>
    <row r="607" spans="1:18" x14ac:dyDescent="0.7">
      <c r="A607" s="97">
        <v>17</v>
      </c>
      <c r="B607" s="98" t="s">
        <v>48</v>
      </c>
      <c r="C607" s="98" t="s">
        <v>409</v>
      </c>
      <c r="D607" s="98" t="s">
        <v>410</v>
      </c>
      <c r="E607" s="98" t="s">
        <v>411</v>
      </c>
      <c r="F607" s="98" t="s">
        <v>166</v>
      </c>
      <c r="G607" s="98" t="s">
        <v>1024</v>
      </c>
      <c r="H607" s="99">
        <v>2929</v>
      </c>
      <c r="I607" s="97">
        <v>2</v>
      </c>
      <c r="J607" s="100">
        <f>หนองคาย!F27</f>
        <v>761150.14</v>
      </c>
      <c r="K607" s="101">
        <f>หนองคาย!AI27</f>
        <v>773412.14</v>
      </c>
      <c r="L607" s="102">
        <f>หนองคาย!AJ27</f>
        <v>1062313.23</v>
      </c>
      <c r="M607" s="102">
        <f>หนองคาย!AK27</f>
        <v>905176.92999999993</v>
      </c>
      <c r="N607" s="98"/>
      <c r="O607" s="98"/>
      <c r="P607" s="98"/>
      <c r="Q607" s="90">
        <f t="shared" si="21"/>
        <v>157136.30000000005</v>
      </c>
      <c r="R607" s="91">
        <f t="shared" si="22"/>
        <v>362.68802663024923</v>
      </c>
    </row>
    <row r="608" spans="1:18" x14ac:dyDescent="0.7">
      <c r="A608" s="97">
        <v>18</v>
      </c>
      <c r="B608" s="98" t="s">
        <v>48</v>
      </c>
      <c r="C608" s="98" t="s">
        <v>409</v>
      </c>
      <c r="D608" s="98" t="s">
        <v>410</v>
      </c>
      <c r="E608" s="98" t="s">
        <v>411</v>
      </c>
      <c r="F608" s="98" t="s">
        <v>166</v>
      </c>
      <c r="G608" s="98" t="s">
        <v>1025</v>
      </c>
      <c r="H608" s="99">
        <v>2602</v>
      </c>
      <c r="I608" s="97">
        <v>2</v>
      </c>
      <c r="J608" s="100">
        <f>หนองคาย!F28</f>
        <v>631944.93999999994</v>
      </c>
      <c r="K608" s="101">
        <f>หนองคาย!AI28</f>
        <v>642510.03999999992</v>
      </c>
      <c r="L608" s="102">
        <f>หนองคาย!AJ28</f>
        <v>1083407.1000000001</v>
      </c>
      <c r="M608" s="102">
        <f>หนองคาย!AK28</f>
        <v>805588.35000000009</v>
      </c>
      <c r="N608" s="98"/>
      <c r="O608" s="98"/>
      <c r="P608" s="98"/>
      <c r="Q608" s="90">
        <f t="shared" si="21"/>
        <v>277818.75</v>
      </c>
      <c r="R608" s="91">
        <f t="shared" si="22"/>
        <v>416.37475019215992</v>
      </c>
    </row>
    <row r="609" spans="1:18" s="109" customFormat="1" x14ac:dyDescent="0.7">
      <c r="A609" s="103">
        <v>1</v>
      </c>
      <c r="B609" s="104" t="s">
        <v>48</v>
      </c>
      <c r="C609" s="104"/>
      <c r="D609" s="104"/>
      <c r="E609" s="104" t="s">
        <v>63</v>
      </c>
      <c r="F609" s="104"/>
      <c r="G609" s="104" t="s">
        <v>413</v>
      </c>
      <c r="H609" s="110">
        <f>SUM(H591:H608)</f>
        <v>76021</v>
      </c>
      <c r="I609" s="103"/>
      <c r="J609" s="106">
        <f>SUM(J591:J608)</f>
        <v>16027808.85</v>
      </c>
      <c r="K609" s="106">
        <f>SUM(K591:K608)</f>
        <v>17788091.84</v>
      </c>
      <c r="L609" s="106">
        <f>SUM(L591:L608)</f>
        <v>25166354.720000003</v>
      </c>
      <c r="M609" s="106">
        <f>SUM(M591:M608)</f>
        <v>21516836.860000003</v>
      </c>
      <c r="N609" s="104">
        <v>17</v>
      </c>
      <c r="O609" s="104">
        <v>17</v>
      </c>
      <c r="P609" s="104">
        <f>N609-O609</f>
        <v>0</v>
      </c>
      <c r="Q609" s="107">
        <f t="shared" si="21"/>
        <v>3649517.8599999994</v>
      </c>
      <c r="R609" s="108">
        <f>L609/H609</f>
        <v>331.0447734178714</v>
      </c>
    </row>
    <row r="610" spans="1:18" x14ac:dyDescent="0.7">
      <c r="A610" s="97">
        <v>1</v>
      </c>
      <c r="B610" s="98" t="s">
        <v>48</v>
      </c>
      <c r="C610" s="98" t="s">
        <v>414</v>
      </c>
      <c r="D610" s="98" t="s">
        <v>90</v>
      </c>
      <c r="E610" s="98" t="s">
        <v>415</v>
      </c>
      <c r="F610" s="98" t="s">
        <v>315</v>
      </c>
      <c r="G610" s="98" t="s">
        <v>416</v>
      </c>
      <c r="H610" s="99"/>
      <c r="I610" s="97"/>
      <c r="J610" s="100"/>
      <c r="K610" s="101"/>
      <c r="L610" s="102"/>
      <c r="M610" s="102"/>
      <c r="N610" s="98"/>
      <c r="O610" s="98"/>
      <c r="P610" s="98"/>
    </row>
    <row r="611" spans="1:18" x14ac:dyDescent="0.7">
      <c r="A611" s="97">
        <v>2</v>
      </c>
      <c r="B611" s="98" t="s">
        <v>48</v>
      </c>
      <c r="C611" s="98" t="s">
        <v>414</v>
      </c>
      <c r="D611" s="98" t="s">
        <v>90</v>
      </c>
      <c r="E611" s="98" t="s">
        <v>415</v>
      </c>
      <c r="F611" s="98" t="s">
        <v>166</v>
      </c>
      <c r="G611" s="98" t="s">
        <v>1026</v>
      </c>
      <c r="H611" s="99">
        <v>3874</v>
      </c>
      <c r="I611" s="97">
        <v>3</v>
      </c>
      <c r="J611" s="100">
        <f>หนองคาย!F29</f>
        <v>938679.11</v>
      </c>
      <c r="K611" s="101">
        <f>หนองคาย!AI29</f>
        <v>1364611.08</v>
      </c>
      <c r="L611" s="102">
        <f>หนองคาย!AJ29</f>
        <v>960728.32000000007</v>
      </c>
      <c r="M611" s="102">
        <f>หนองคาย!AK29</f>
        <v>1218258.56</v>
      </c>
      <c r="N611" s="98"/>
      <c r="O611" s="98"/>
      <c r="P611" s="98"/>
      <c r="Q611" s="90">
        <f t="shared" si="21"/>
        <v>-257530.23999999999</v>
      </c>
      <c r="R611" s="91">
        <f t="shared" si="22"/>
        <v>247.99388745482707</v>
      </c>
    </row>
    <row r="612" spans="1:18" x14ac:dyDescent="0.7">
      <c r="A612" s="97">
        <v>3</v>
      </c>
      <c r="B612" s="98" t="s">
        <v>48</v>
      </c>
      <c r="C612" s="98" t="s">
        <v>414</v>
      </c>
      <c r="D612" s="98" t="s">
        <v>90</v>
      </c>
      <c r="E612" s="98" t="s">
        <v>415</v>
      </c>
      <c r="F612" s="98" t="s">
        <v>166</v>
      </c>
      <c r="G612" s="98" t="s">
        <v>1027</v>
      </c>
      <c r="H612" s="99">
        <v>3204</v>
      </c>
      <c r="I612" s="97">
        <v>3</v>
      </c>
      <c r="J612" s="100">
        <f>หนองคาย!F30</f>
        <v>317428.28000000003</v>
      </c>
      <c r="K612" s="101">
        <f>หนองคาย!AI30</f>
        <v>762384.46</v>
      </c>
      <c r="L612" s="102">
        <f>หนองคาย!AJ30</f>
        <v>532032.37</v>
      </c>
      <c r="M612" s="102">
        <f>หนองคาย!AK30</f>
        <v>941280.79</v>
      </c>
      <c r="N612" s="98"/>
      <c r="O612" s="98"/>
      <c r="P612" s="98"/>
      <c r="Q612" s="90">
        <f t="shared" si="21"/>
        <v>-409248.42000000004</v>
      </c>
      <c r="R612" s="91">
        <f t="shared" si="22"/>
        <v>166.05254993757802</v>
      </c>
    </row>
    <row r="613" spans="1:18" x14ac:dyDescent="0.7">
      <c r="A613" s="97">
        <v>4</v>
      </c>
      <c r="B613" s="98" t="s">
        <v>48</v>
      </c>
      <c r="C613" s="98" t="s">
        <v>414</v>
      </c>
      <c r="D613" s="98" t="s">
        <v>90</v>
      </c>
      <c r="E613" s="98" t="s">
        <v>415</v>
      </c>
      <c r="F613" s="98" t="s">
        <v>166</v>
      </c>
      <c r="G613" s="98" t="s">
        <v>1028</v>
      </c>
      <c r="H613" s="99">
        <v>6962</v>
      </c>
      <c r="I613" s="97">
        <v>5</v>
      </c>
      <c r="J613" s="100">
        <f>หนองคาย!F31</f>
        <v>1970628.53</v>
      </c>
      <c r="K613" s="101">
        <f>หนองคาย!AI31</f>
        <v>2422813.14</v>
      </c>
      <c r="L613" s="102">
        <f>หนองคาย!AJ31</f>
        <v>2494683.25</v>
      </c>
      <c r="M613" s="102">
        <f>หนองคาย!AK31</f>
        <v>1973204.09</v>
      </c>
      <c r="N613" s="98"/>
      <c r="O613" s="98"/>
      <c r="P613" s="98"/>
      <c r="Q613" s="90">
        <f t="shared" si="21"/>
        <v>521479.15999999992</v>
      </c>
      <c r="R613" s="91">
        <f t="shared" si="22"/>
        <v>358.32853346739444</v>
      </c>
    </row>
    <row r="614" spans="1:18" x14ac:dyDescent="0.7">
      <c r="A614" s="97">
        <v>5</v>
      </c>
      <c r="B614" s="98" t="s">
        <v>48</v>
      </c>
      <c r="C614" s="98" t="s">
        <v>414</v>
      </c>
      <c r="D614" s="98" t="s">
        <v>90</v>
      </c>
      <c r="E614" s="98" t="s">
        <v>415</v>
      </c>
      <c r="F614" s="98" t="s">
        <v>166</v>
      </c>
      <c r="G614" s="98" t="s">
        <v>1029</v>
      </c>
      <c r="H614" s="99">
        <v>4705</v>
      </c>
      <c r="I614" s="97">
        <v>4</v>
      </c>
      <c r="J614" s="100">
        <f>หนองคาย!F32</f>
        <v>1552546.21</v>
      </c>
      <c r="K614" s="101">
        <f>หนองคาย!AI32</f>
        <v>1808354.9200000002</v>
      </c>
      <c r="L614" s="102">
        <f>หนองคาย!AJ32</f>
        <v>1407349.8199999998</v>
      </c>
      <c r="M614" s="102">
        <f>หนองคาย!AK32</f>
        <v>1015726.53</v>
      </c>
      <c r="N614" s="98"/>
      <c r="O614" s="98"/>
      <c r="P614" s="98"/>
      <c r="Q614" s="90">
        <f t="shared" si="21"/>
        <v>391623.2899999998</v>
      </c>
      <c r="R614" s="91">
        <f t="shared" si="22"/>
        <v>299.11792136025502</v>
      </c>
    </row>
    <row r="615" spans="1:18" x14ac:dyDescent="0.7">
      <c r="A615" s="97">
        <v>6</v>
      </c>
      <c r="B615" s="98" t="s">
        <v>48</v>
      </c>
      <c r="C615" s="98" t="s">
        <v>414</v>
      </c>
      <c r="D615" s="98" t="s">
        <v>90</v>
      </c>
      <c r="E615" s="98" t="s">
        <v>415</v>
      </c>
      <c r="F615" s="98" t="s">
        <v>166</v>
      </c>
      <c r="G615" s="98" t="s">
        <v>1030</v>
      </c>
      <c r="H615" s="99">
        <v>5930</v>
      </c>
      <c r="I615" s="97">
        <v>4</v>
      </c>
      <c r="J615" s="100">
        <f>หนองคาย!F33</f>
        <v>800964.82</v>
      </c>
      <c r="K615" s="101">
        <f>หนองคาย!AI33</f>
        <v>978468.0199999999</v>
      </c>
      <c r="L615" s="102">
        <f>หนองคาย!AJ33</f>
        <v>1914119.15</v>
      </c>
      <c r="M615" s="102">
        <f>หนองคาย!AK33</f>
        <v>1687773.53</v>
      </c>
      <c r="N615" s="98"/>
      <c r="O615" s="98"/>
      <c r="P615" s="98"/>
      <c r="Q615" s="90">
        <f t="shared" si="21"/>
        <v>226345.61999999988</v>
      </c>
      <c r="R615" s="91">
        <f t="shared" si="22"/>
        <v>322.78569139966271</v>
      </c>
    </row>
    <row r="616" spans="1:18" x14ac:dyDescent="0.7">
      <c r="A616" s="97">
        <v>7</v>
      </c>
      <c r="B616" s="98" t="s">
        <v>48</v>
      </c>
      <c r="C616" s="98" t="s">
        <v>414</v>
      </c>
      <c r="D616" s="98" t="s">
        <v>90</v>
      </c>
      <c r="E616" s="98" t="s">
        <v>415</v>
      </c>
      <c r="F616" s="98" t="s">
        <v>166</v>
      </c>
      <c r="G616" s="98" t="s">
        <v>1031</v>
      </c>
      <c r="H616" s="99">
        <v>4502</v>
      </c>
      <c r="I616" s="97">
        <v>4</v>
      </c>
      <c r="J616" s="100">
        <f>หนองคาย!F34</f>
        <v>170415.88</v>
      </c>
      <c r="K616" s="101">
        <f>หนองคาย!AI34</f>
        <v>336484.72000000003</v>
      </c>
      <c r="L616" s="102">
        <f>หนองคาย!AJ34</f>
        <v>485825.25</v>
      </c>
      <c r="M616" s="102">
        <f>หนองคาย!AK34</f>
        <v>790787.89</v>
      </c>
      <c r="N616" s="98"/>
      <c r="O616" s="98"/>
      <c r="P616" s="98"/>
      <c r="Q616" s="90">
        <f t="shared" si="21"/>
        <v>-304962.64</v>
      </c>
      <c r="R616" s="91">
        <f t="shared" si="22"/>
        <v>107.91320524211461</v>
      </c>
    </row>
    <row r="617" spans="1:18" x14ac:dyDescent="0.7">
      <c r="A617" s="97">
        <v>8</v>
      </c>
      <c r="B617" s="98" t="s">
        <v>48</v>
      </c>
      <c r="C617" s="98" t="s">
        <v>414</v>
      </c>
      <c r="D617" s="98" t="s">
        <v>90</v>
      </c>
      <c r="E617" s="98" t="s">
        <v>415</v>
      </c>
      <c r="F617" s="98" t="s">
        <v>166</v>
      </c>
      <c r="G617" s="98" t="s">
        <v>1032</v>
      </c>
      <c r="H617" s="99">
        <v>5759</v>
      </c>
      <c r="I617" s="97">
        <v>4</v>
      </c>
      <c r="J617" s="100">
        <f>หนองคาย!F35</f>
        <v>1903650.65</v>
      </c>
      <c r="K617" s="101">
        <f>หนองคาย!AI35</f>
        <v>2235459.85</v>
      </c>
      <c r="L617" s="102">
        <f>หนองคาย!AJ35</f>
        <v>1825509.42</v>
      </c>
      <c r="M617" s="102">
        <f>หนองคาย!AK35</f>
        <v>1309060.55</v>
      </c>
      <c r="N617" s="98"/>
      <c r="O617" s="98"/>
      <c r="P617" s="98"/>
      <c r="Q617" s="90">
        <f t="shared" si="21"/>
        <v>516448.86999999988</v>
      </c>
      <c r="R617" s="91">
        <f t="shared" si="22"/>
        <v>316.98375065115471</v>
      </c>
    </row>
    <row r="618" spans="1:18" x14ac:dyDescent="0.7">
      <c r="A618" s="97">
        <v>9</v>
      </c>
      <c r="B618" s="98" t="s">
        <v>48</v>
      </c>
      <c r="C618" s="98" t="s">
        <v>414</v>
      </c>
      <c r="D618" s="98" t="s">
        <v>90</v>
      </c>
      <c r="E618" s="98" t="s">
        <v>415</v>
      </c>
      <c r="F618" s="98" t="s">
        <v>166</v>
      </c>
      <c r="G618" s="98" t="s">
        <v>1033</v>
      </c>
      <c r="H618" s="99">
        <v>3269</v>
      </c>
      <c r="I618" s="97">
        <v>3</v>
      </c>
      <c r="J618" s="100">
        <f>หนองคาย!F36</f>
        <v>990013.76</v>
      </c>
      <c r="K618" s="101">
        <f>หนองคาย!AI36</f>
        <v>1109153.9200000002</v>
      </c>
      <c r="L618" s="102">
        <f>หนองคาย!AJ36</f>
        <v>1471860.78</v>
      </c>
      <c r="M618" s="102">
        <f>หนองคาย!AK36</f>
        <v>1095755.18</v>
      </c>
      <c r="N618" s="98"/>
      <c r="O618" s="98"/>
      <c r="P618" s="98"/>
      <c r="Q618" s="90">
        <f t="shared" si="21"/>
        <v>376105.60000000009</v>
      </c>
      <c r="R618" s="91">
        <f t="shared" si="22"/>
        <v>450.24802080146833</v>
      </c>
    </row>
    <row r="619" spans="1:18" x14ac:dyDescent="0.7">
      <c r="A619" s="97">
        <v>10</v>
      </c>
      <c r="B619" s="98" t="s">
        <v>48</v>
      </c>
      <c r="C619" s="98" t="s">
        <v>414</v>
      </c>
      <c r="D619" s="98" t="s">
        <v>90</v>
      </c>
      <c r="E619" s="98" t="s">
        <v>415</v>
      </c>
      <c r="F619" s="98" t="s">
        <v>166</v>
      </c>
      <c r="G619" s="98" t="s">
        <v>1034</v>
      </c>
      <c r="H619" s="99">
        <v>5031</v>
      </c>
      <c r="I619" s="97">
        <v>4</v>
      </c>
      <c r="J619" s="100">
        <f>หนองคาย!F37</f>
        <v>956172.66</v>
      </c>
      <c r="K619" s="101">
        <f>หนองคาย!AI37</f>
        <v>1231803.28</v>
      </c>
      <c r="L619" s="102">
        <f>หนองคาย!AJ37</f>
        <v>1194537.28</v>
      </c>
      <c r="M619" s="102">
        <f>หนองคาย!AK37</f>
        <v>528267.76</v>
      </c>
      <c r="N619" s="98"/>
      <c r="O619" s="98"/>
      <c r="P619" s="98"/>
      <c r="Q619" s="90">
        <f t="shared" si="21"/>
        <v>666269.52</v>
      </c>
      <c r="R619" s="91">
        <f t="shared" si="22"/>
        <v>237.43535678791494</v>
      </c>
    </row>
    <row r="620" spans="1:18" x14ac:dyDescent="0.7">
      <c r="A620" s="97">
        <v>11</v>
      </c>
      <c r="B620" s="98" t="s">
        <v>48</v>
      </c>
      <c r="C620" s="98" t="s">
        <v>414</v>
      </c>
      <c r="D620" s="98" t="s">
        <v>90</v>
      </c>
      <c r="E620" s="98" t="s">
        <v>415</v>
      </c>
      <c r="F620" s="98" t="s">
        <v>166</v>
      </c>
      <c r="G620" s="98" t="s">
        <v>1035</v>
      </c>
      <c r="H620" s="99">
        <v>4636</v>
      </c>
      <c r="I620" s="97">
        <v>4</v>
      </c>
      <c r="J620" s="100">
        <f>หนองคาย!F38</f>
        <v>1462760.89</v>
      </c>
      <c r="K620" s="101">
        <f>หนองคาย!AI38</f>
        <v>1759979.13</v>
      </c>
      <c r="L620" s="102">
        <f>หนองคาย!AJ38</f>
        <v>2785706.91</v>
      </c>
      <c r="M620" s="102">
        <f>หนองคาย!AK38</f>
        <v>1764411.54</v>
      </c>
      <c r="N620" s="98"/>
      <c r="O620" s="98"/>
      <c r="P620" s="98"/>
      <c r="Q620" s="90">
        <f t="shared" si="21"/>
        <v>1021295.3700000001</v>
      </c>
      <c r="R620" s="91">
        <f t="shared" si="22"/>
        <v>600.88587359792928</v>
      </c>
    </row>
    <row r="621" spans="1:18" s="109" customFormat="1" x14ac:dyDescent="0.7">
      <c r="A621" s="103">
        <v>2</v>
      </c>
      <c r="B621" s="104" t="s">
        <v>48</v>
      </c>
      <c r="C621" s="104"/>
      <c r="D621" s="104"/>
      <c r="E621" s="104" t="s">
        <v>63</v>
      </c>
      <c r="F621" s="104"/>
      <c r="G621" s="104" t="s">
        <v>417</v>
      </c>
      <c r="H621" s="110">
        <f>SUM(H610:H620)</f>
        <v>47872</v>
      </c>
      <c r="I621" s="103"/>
      <c r="J621" s="106">
        <f>SUM(J610:J620)</f>
        <v>11063260.790000001</v>
      </c>
      <c r="K621" s="106">
        <f>SUM(K610:K620)</f>
        <v>14009512.52</v>
      </c>
      <c r="L621" s="106">
        <f>SUM(L610:L620)</f>
        <v>15072352.549999999</v>
      </c>
      <c r="M621" s="106">
        <f>SUM(M610:M620)</f>
        <v>12324526.420000002</v>
      </c>
      <c r="N621" s="104">
        <v>10</v>
      </c>
      <c r="O621" s="104">
        <v>10</v>
      </c>
      <c r="P621" s="104">
        <f>N621-O621</f>
        <v>0</v>
      </c>
      <c r="Q621" s="107">
        <f t="shared" si="21"/>
        <v>2747826.1299999971</v>
      </c>
      <c r="R621" s="108">
        <f>L621/H621</f>
        <v>314.84693662266039</v>
      </c>
    </row>
    <row r="622" spans="1:18" x14ac:dyDescent="0.7">
      <c r="A622" s="97">
        <v>1</v>
      </c>
      <c r="B622" s="98" t="s">
        <v>48</v>
      </c>
      <c r="C622" s="98" t="s">
        <v>418</v>
      </c>
      <c r="D622" s="98" t="s">
        <v>69</v>
      </c>
      <c r="E622" s="98" t="s">
        <v>419</v>
      </c>
      <c r="F622" s="98" t="s">
        <v>196</v>
      </c>
      <c r="G622" s="98" t="s">
        <v>420</v>
      </c>
      <c r="H622" s="99"/>
      <c r="I622" s="97"/>
      <c r="J622" s="100"/>
      <c r="K622" s="101"/>
      <c r="L622" s="102"/>
      <c r="M622" s="102"/>
      <c r="N622" s="98"/>
      <c r="O622" s="98"/>
      <c r="P622" s="98"/>
    </row>
    <row r="623" spans="1:18" x14ac:dyDescent="0.7">
      <c r="A623" s="97">
        <v>2</v>
      </c>
      <c r="B623" s="98" t="s">
        <v>48</v>
      </c>
      <c r="C623" s="98" t="s">
        <v>418</v>
      </c>
      <c r="D623" s="98" t="s">
        <v>69</v>
      </c>
      <c r="E623" s="98" t="s">
        <v>419</v>
      </c>
      <c r="F623" s="98" t="s">
        <v>166</v>
      </c>
      <c r="G623" s="98" t="s">
        <v>1036</v>
      </c>
      <c r="H623" s="99">
        <v>3034</v>
      </c>
      <c r="I623" s="97">
        <v>3</v>
      </c>
      <c r="J623" s="100">
        <f>หนองคาย!F39</f>
        <v>1704181.78</v>
      </c>
      <c r="K623" s="101">
        <f>หนองคาย!AI39</f>
        <v>1791289.8900000001</v>
      </c>
      <c r="L623" s="102">
        <f>หนองคาย!AJ39</f>
        <v>2144839.42</v>
      </c>
      <c r="M623" s="102">
        <f>หนองคาย!AK39</f>
        <v>1456100.9600000002</v>
      </c>
      <c r="N623" s="98"/>
      <c r="O623" s="98"/>
      <c r="P623" s="98"/>
      <c r="Q623" s="90">
        <f t="shared" si="21"/>
        <v>688738.45999999973</v>
      </c>
      <c r="R623" s="91">
        <f t="shared" si="22"/>
        <v>706.93454845088991</v>
      </c>
    </row>
    <row r="624" spans="1:18" x14ac:dyDescent="0.7">
      <c r="A624" s="97">
        <v>3</v>
      </c>
      <c r="B624" s="98" t="s">
        <v>48</v>
      </c>
      <c r="C624" s="98" t="s">
        <v>418</v>
      </c>
      <c r="D624" s="98" t="s">
        <v>69</v>
      </c>
      <c r="E624" s="98" t="s">
        <v>419</v>
      </c>
      <c r="F624" s="98" t="s">
        <v>166</v>
      </c>
      <c r="G624" s="98" t="s">
        <v>1037</v>
      </c>
      <c r="H624" s="99">
        <v>3694</v>
      </c>
      <c r="I624" s="97">
        <v>3</v>
      </c>
      <c r="J624" s="100">
        <f>หนองคาย!F40</f>
        <v>628953.16</v>
      </c>
      <c r="K624" s="101">
        <f>หนองคาย!AI40</f>
        <v>564706.59000000008</v>
      </c>
      <c r="L624" s="102">
        <f>หนองคาย!AJ40</f>
        <v>1639052.6800000002</v>
      </c>
      <c r="M624" s="102">
        <f>หนองคาย!AK40</f>
        <v>1189123.72</v>
      </c>
      <c r="N624" s="98"/>
      <c r="O624" s="98"/>
      <c r="P624" s="98"/>
      <c r="Q624" s="90">
        <f t="shared" si="21"/>
        <v>449928.9600000002</v>
      </c>
      <c r="R624" s="91">
        <f t="shared" si="22"/>
        <v>443.70673524634549</v>
      </c>
    </row>
    <row r="625" spans="1:18" x14ac:dyDescent="0.7">
      <c r="A625" s="97">
        <v>4</v>
      </c>
      <c r="B625" s="98" t="s">
        <v>48</v>
      </c>
      <c r="C625" s="98" t="s">
        <v>418</v>
      </c>
      <c r="D625" s="98" t="s">
        <v>69</v>
      </c>
      <c r="E625" s="98" t="s">
        <v>419</v>
      </c>
      <c r="F625" s="98" t="s">
        <v>166</v>
      </c>
      <c r="G625" s="98" t="s">
        <v>1038</v>
      </c>
      <c r="H625" s="99">
        <v>2850</v>
      </c>
      <c r="I625" s="97">
        <v>2</v>
      </c>
      <c r="J625" s="100">
        <f>หนองคาย!F41</f>
        <v>851448.44</v>
      </c>
      <c r="K625" s="101">
        <f>หนองคาย!AI41</f>
        <v>964115.98999999987</v>
      </c>
      <c r="L625" s="102">
        <f>หนองคาย!AJ41</f>
        <v>1519159.53</v>
      </c>
      <c r="M625" s="102">
        <f>หนองคาย!AK41</f>
        <v>1250199.27</v>
      </c>
      <c r="N625" s="98"/>
      <c r="O625" s="98"/>
      <c r="P625" s="98"/>
      <c r="Q625" s="90">
        <f t="shared" si="21"/>
        <v>268960.26</v>
      </c>
      <c r="R625" s="91">
        <f t="shared" si="22"/>
        <v>533.03843157894732</v>
      </c>
    </row>
    <row r="626" spans="1:18" x14ac:dyDescent="0.7">
      <c r="A626" s="97">
        <v>5</v>
      </c>
      <c r="B626" s="98" t="s">
        <v>48</v>
      </c>
      <c r="C626" s="98" t="s">
        <v>418</v>
      </c>
      <c r="D626" s="98" t="s">
        <v>69</v>
      </c>
      <c r="E626" s="98" t="s">
        <v>419</v>
      </c>
      <c r="F626" s="98" t="s">
        <v>166</v>
      </c>
      <c r="G626" s="98" t="s">
        <v>1039</v>
      </c>
      <c r="H626" s="99">
        <v>3886</v>
      </c>
      <c r="I626" s="97">
        <v>3</v>
      </c>
      <c r="J626" s="100">
        <f>หนองคาย!F42</f>
        <v>1833413.68</v>
      </c>
      <c r="K626" s="101">
        <f>หนองคาย!AI42</f>
        <v>1992002.5299999998</v>
      </c>
      <c r="L626" s="102">
        <f>หนองคาย!AJ42</f>
        <v>2313179.8099999996</v>
      </c>
      <c r="M626" s="102">
        <f>หนองคาย!AK42</f>
        <v>2600463.37</v>
      </c>
      <c r="N626" s="98"/>
      <c r="O626" s="98"/>
      <c r="P626" s="98"/>
      <c r="Q626" s="90">
        <f t="shared" si="21"/>
        <v>-287283.56000000052</v>
      </c>
      <c r="R626" s="91">
        <f t="shared" si="22"/>
        <v>595.25985846628919</v>
      </c>
    </row>
    <row r="627" spans="1:18" x14ac:dyDescent="0.7">
      <c r="A627" s="97">
        <v>6</v>
      </c>
      <c r="B627" s="98" t="s">
        <v>48</v>
      </c>
      <c r="C627" s="98" t="s">
        <v>418</v>
      </c>
      <c r="D627" s="98" t="s">
        <v>69</v>
      </c>
      <c r="E627" s="98" t="s">
        <v>419</v>
      </c>
      <c r="F627" s="98" t="s">
        <v>166</v>
      </c>
      <c r="G627" s="98" t="s">
        <v>1040</v>
      </c>
      <c r="H627" s="99">
        <v>4695</v>
      </c>
      <c r="I627" s="97">
        <v>4</v>
      </c>
      <c r="J627" s="100">
        <f>หนองคาย!F43</f>
        <v>1787569.51</v>
      </c>
      <c r="K627" s="101">
        <f>หนองคาย!AI43</f>
        <v>1816304.42</v>
      </c>
      <c r="L627" s="102">
        <f>หนองคาย!AJ43</f>
        <v>2178712.81</v>
      </c>
      <c r="M627" s="102">
        <f>หนองคาย!AK43</f>
        <v>1330581.8499999999</v>
      </c>
      <c r="N627" s="98"/>
      <c r="O627" s="98"/>
      <c r="P627" s="98"/>
      <c r="Q627" s="90">
        <f t="shared" si="21"/>
        <v>848130.9600000002</v>
      </c>
      <c r="R627" s="91">
        <f t="shared" si="22"/>
        <v>464.04958679446219</v>
      </c>
    </row>
    <row r="628" spans="1:18" x14ac:dyDescent="0.7">
      <c r="A628" s="97">
        <v>7</v>
      </c>
      <c r="B628" s="98" t="s">
        <v>48</v>
      </c>
      <c r="C628" s="98" t="s">
        <v>418</v>
      </c>
      <c r="D628" s="98" t="s">
        <v>69</v>
      </c>
      <c r="E628" s="98" t="s">
        <v>419</v>
      </c>
      <c r="F628" s="98" t="s">
        <v>166</v>
      </c>
      <c r="G628" s="98" t="s">
        <v>1041</v>
      </c>
      <c r="H628" s="99">
        <v>2848</v>
      </c>
      <c r="I628" s="97">
        <v>2</v>
      </c>
      <c r="J628" s="100">
        <f>หนองคาย!F44</f>
        <v>626957.76</v>
      </c>
      <c r="K628" s="101">
        <f>หนองคาย!AI44</f>
        <v>656437.5</v>
      </c>
      <c r="L628" s="102">
        <f>หนองคาย!AJ44</f>
        <v>1956179</v>
      </c>
      <c r="M628" s="102">
        <f>หนองคาย!AK44</f>
        <v>834984.2</v>
      </c>
      <c r="N628" s="98"/>
      <c r="O628" s="98"/>
      <c r="P628" s="98"/>
      <c r="Q628" s="90">
        <f t="shared" si="21"/>
        <v>1121194.8</v>
      </c>
      <c r="R628" s="91">
        <f t="shared" si="22"/>
        <v>686.86060393258424</v>
      </c>
    </row>
    <row r="629" spans="1:18" x14ac:dyDescent="0.7">
      <c r="A629" s="97">
        <v>8</v>
      </c>
      <c r="B629" s="98" t="s">
        <v>48</v>
      </c>
      <c r="C629" s="98" t="s">
        <v>418</v>
      </c>
      <c r="D629" s="98" t="s">
        <v>69</v>
      </c>
      <c r="E629" s="98" t="s">
        <v>419</v>
      </c>
      <c r="F629" s="98" t="s">
        <v>166</v>
      </c>
      <c r="G629" s="98" t="s">
        <v>1042</v>
      </c>
      <c r="H629" s="99">
        <v>4044</v>
      </c>
      <c r="I629" s="97">
        <v>3</v>
      </c>
      <c r="J629" s="100">
        <f>หนองคาย!F45</f>
        <v>839914.22</v>
      </c>
      <c r="K629" s="101">
        <f>หนองคาย!AI45</f>
        <v>838635.27</v>
      </c>
      <c r="L629" s="102">
        <f>หนองคาย!AJ45</f>
        <v>1167617.33</v>
      </c>
      <c r="M629" s="102">
        <f>หนองคาย!AK45</f>
        <v>770088.77</v>
      </c>
      <c r="N629" s="98"/>
      <c r="O629" s="98"/>
      <c r="P629" s="98"/>
      <c r="Q629" s="90">
        <f t="shared" si="21"/>
        <v>397528.56000000006</v>
      </c>
      <c r="R629" s="91">
        <f t="shared" si="22"/>
        <v>288.72832096933729</v>
      </c>
    </row>
    <row r="630" spans="1:18" x14ac:dyDescent="0.7">
      <c r="A630" s="97">
        <v>9</v>
      </c>
      <c r="B630" s="98" t="s">
        <v>48</v>
      </c>
      <c r="C630" s="98" t="s">
        <v>418</v>
      </c>
      <c r="D630" s="98" t="s">
        <v>69</v>
      </c>
      <c r="E630" s="98" t="s">
        <v>419</v>
      </c>
      <c r="F630" s="98" t="s">
        <v>166</v>
      </c>
      <c r="G630" s="98" t="s">
        <v>1043</v>
      </c>
      <c r="H630" s="99">
        <v>5108</v>
      </c>
      <c r="I630" s="97">
        <v>4</v>
      </c>
      <c r="J630" s="100">
        <f>หนองคาย!F46</f>
        <v>1050962.6100000001</v>
      </c>
      <c r="K630" s="101">
        <f>หนองคาย!AI46</f>
        <v>1254815.6400000001</v>
      </c>
      <c r="L630" s="102">
        <f>หนองคาย!AJ46</f>
        <v>1427368.38</v>
      </c>
      <c r="M630" s="102">
        <f>หนองคาย!AK46</f>
        <v>752933.08000000007</v>
      </c>
      <c r="N630" s="98"/>
      <c r="O630" s="98"/>
      <c r="P630" s="98"/>
      <c r="Q630" s="90">
        <f t="shared" si="21"/>
        <v>674435.29999999981</v>
      </c>
      <c r="R630" s="91">
        <f t="shared" si="22"/>
        <v>279.43781910728268</v>
      </c>
    </row>
    <row r="631" spans="1:18" x14ac:dyDescent="0.7">
      <c r="A631" s="97">
        <v>10</v>
      </c>
      <c r="B631" s="98" t="s">
        <v>48</v>
      </c>
      <c r="C631" s="98" t="s">
        <v>418</v>
      </c>
      <c r="D631" s="98" t="s">
        <v>69</v>
      </c>
      <c r="E631" s="98" t="s">
        <v>419</v>
      </c>
      <c r="F631" s="98" t="s">
        <v>166</v>
      </c>
      <c r="G631" s="98" t="s">
        <v>1044</v>
      </c>
      <c r="H631" s="99">
        <v>5899</v>
      </c>
      <c r="I631" s="97">
        <v>4</v>
      </c>
      <c r="J631" s="100">
        <f>หนองคาย!F47</f>
        <v>721405.33</v>
      </c>
      <c r="K631" s="101">
        <f>หนองคาย!AI47</f>
        <v>764008.36</v>
      </c>
      <c r="L631" s="102">
        <f>หนองคาย!AJ47</f>
        <v>2275711.39</v>
      </c>
      <c r="M631" s="102">
        <f>หนองคาย!AK47</f>
        <v>1747750.17</v>
      </c>
      <c r="N631" s="98"/>
      <c r="O631" s="98"/>
      <c r="P631" s="98"/>
      <c r="Q631" s="90">
        <f t="shared" si="21"/>
        <v>527961.2200000002</v>
      </c>
      <c r="R631" s="91">
        <f t="shared" si="22"/>
        <v>385.7791812171555</v>
      </c>
    </row>
    <row r="632" spans="1:18" x14ac:dyDescent="0.7">
      <c r="A632" s="97">
        <v>11</v>
      </c>
      <c r="B632" s="98" t="s">
        <v>48</v>
      </c>
      <c r="C632" s="98" t="s">
        <v>418</v>
      </c>
      <c r="D632" s="98" t="s">
        <v>69</v>
      </c>
      <c r="E632" s="98" t="s">
        <v>419</v>
      </c>
      <c r="F632" s="98" t="s">
        <v>166</v>
      </c>
      <c r="G632" s="98" t="s">
        <v>1045</v>
      </c>
      <c r="H632" s="99">
        <v>2499</v>
      </c>
      <c r="I632" s="97">
        <v>2</v>
      </c>
      <c r="J632" s="100">
        <f>หนองคาย!F48</f>
        <v>512313.37</v>
      </c>
      <c r="K632" s="101">
        <f>หนองคาย!AI48</f>
        <v>523172.60000000003</v>
      </c>
      <c r="L632" s="102">
        <f>หนองคาย!AJ48</f>
        <v>1233235.45</v>
      </c>
      <c r="M632" s="102">
        <f>หนองคาย!AK48</f>
        <v>1091837.3999999999</v>
      </c>
      <c r="N632" s="98"/>
      <c r="O632" s="98"/>
      <c r="P632" s="98"/>
      <c r="Q632" s="90">
        <f t="shared" si="21"/>
        <v>141398.05000000005</v>
      </c>
      <c r="R632" s="91">
        <f t="shared" si="22"/>
        <v>493.49157663065222</v>
      </c>
    </row>
    <row r="633" spans="1:18" x14ac:dyDescent="0.7">
      <c r="A633" s="97">
        <v>12</v>
      </c>
      <c r="B633" s="98" t="s">
        <v>48</v>
      </c>
      <c r="C633" s="98" t="s">
        <v>418</v>
      </c>
      <c r="D633" s="98" t="s">
        <v>69</v>
      </c>
      <c r="E633" s="98" t="s">
        <v>419</v>
      </c>
      <c r="F633" s="98" t="s">
        <v>166</v>
      </c>
      <c r="G633" s="98" t="s">
        <v>1046</v>
      </c>
      <c r="H633" s="99">
        <v>5714</v>
      </c>
      <c r="I633" s="97">
        <v>4</v>
      </c>
      <c r="J633" s="100">
        <f>หนองคาย!F49</f>
        <v>1177355.1200000001</v>
      </c>
      <c r="K633" s="101">
        <f>หนองคาย!AI49</f>
        <v>1260235.6400000001</v>
      </c>
      <c r="L633" s="102">
        <f>หนองคาย!AJ49</f>
        <v>2256112.91</v>
      </c>
      <c r="M633" s="102">
        <f>หนองคาย!AK49</f>
        <v>1619922.52</v>
      </c>
      <c r="N633" s="98"/>
      <c r="O633" s="98"/>
      <c r="P633" s="98"/>
      <c r="Q633" s="90">
        <f t="shared" si="21"/>
        <v>636190.39000000013</v>
      </c>
      <c r="R633" s="91">
        <f t="shared" si="22"/>
        <v>394.83950122506127</v>
      </c>
    </row>
    <row r="634" spans="1:18" x14ac:dyDescent="0.7">
      <c r="A634" s="97">
        <v>13</v>
      </c>
      <c r="B634" s="98" t="s">
        <v>48</v>
      </c>
      <c r="C634" s="98" t="s">
        <v>418</v>
      </c>
      <c r="D634" s="98" t="s">
        <v>69</v>
      </c>
      <c r="E634" s="98" t="s">
        <v>419</v>
      </c>
      <c r="F634" s="98" t="s">
        <v>166</v>
      </c>
      <c r="G634" s="98" t="s">
        <v>1047</v>
      </c>
      <c r="H634" s="99">
        <v>3580</v>
      </c>
      <c r="I634" s="97">
        <v>3</v>
      </c>
      <c r="J634" s="100">
        <f>หนองคาย!F50</f>
        <v>805416.68</v>
      </c>
      <c r="K634" s="101">
        <f>หนองคาย!AI50</f>
        <v>875311.51000000013</v>
      </c>
      <c r="L634" s="102">
        <f>หนองคาย!AJ50</f>
        <v>1467760.4300000002</v>
      </c>
      <c r="M634" s="102">
        <f>หนองคาย!AK50</f>
        <v>953299.66</v>
      </c>
      <c r="N634" s="98"/>
      <c r="O634" s="98"/>
      <c r="P634" s="98"/>
      <c r="Q634" s="90">
        <f t="shared" si="21"/>
        <v>514460.77000000014</v>
      </c>
      <c r="R634" s="91">
        <f t="shared" si="22"/>
        <v>409.98894692737434</v>
      </c>
    </row>
    <row r="635" spans="1:18" x14ac:dyDescent="0.7">
      <c r="A635" s="97">
        <v>14</v>
      </c>
      <c r="B635" s="98" t="s">
        <v>48</v>
      </c>
      <c r="C635" s="98" t="s">
        <v>418</v>
      </c>
      <c r="D635" s="98" t="s">
        <v>69</v>
      </c>
      <c r="E635" s="98" t="s">
        <v>419</v>
      </c>
      <c r="F635" s="98" t="s">
        <v>166</v>
      </c>
      <c r="G635" s="98" t="s">
        <v>1048</v>
      </c>
      <c r="H635" s="99">
        <v>3821</v>
      </c>
      <c r="I635" s="97">
        <v>3</v>
      </c>
      <c r="J635" s="100">
        <f>หนองคาย!F51</f>
        <v>834812.39</v>
      </c>
      <c r="K635" s="101">
        <f>หนองคาย!AI51</f>
        <v>915439.97</v>
      </c>
      <c r="L635" s="102">
        <f>หนองคาย!AJ51</f>
        <v>1347060.21</v>
      </c>
      <c r="M635" s="102">
        <f>หนองคาย!AK51</f>
        <v>779784.84</v>
      </c>
      <c r="N635" s="98"/>
      <c r="O635" s="98"/>
      <c r="P635" s="98"/>
      <c r="Q635" s="90">
        <f t="shared" si="21"/>
        <v>567275.37</v>
      </c>
      <c r="R635" s="91">
        <f t="shared" si="22"/>
        <v>352.54127453546192</v>
      </c>
    </row>
    <row r="636" spans="1:18" x14ac:dyDescent="0.7">
      <c r="A636" s="97">
        <v>15</v>
      </c>
      <c r="B636" s="98" t="s">
        <v>48</v>
      </c>
      <c r="C636" s="98" t="s">
        <v>418</v>
      </c>
      <c r="D636" s="98" t="s">
        <v>69</v>
      </c>
      <c r="E636" s="98" t="s">
        <v>419</v>
      </c>
      <c r="F636" s="98" t="s">
        <v>166</v>
      </c>
      <c r="G636" s="98" t="s">
        <v>1049</v>
      </c>
      <c r="H636" s="99">
        <v>4273</v>
      </c>
      <c r="I636" s="97">
        <v>3</v>
      </c>
      <c r="J636" s="100">
        <f>หนองคาย!F52</f>
        <v>912128.7</v>
      </c>
      <c r="K636" s="101">
        <f>หนองคาย!AI52</f>
        <v>953706.66999999993</v>
      </c>
      <c r="L636" s="102">
        <f>หนองคาย!AJ52</f>
        <v>1401462.63</v>
      </c>
      <c r="M636" s="102">
        <f>หนองคาย!AK52</f>
        <v>866257.4</v>
      </c>
      <c r="N636" s="98"/>
      <c r="O636" s="98"/>
      <c r="P636" s="98"/>
      <c r="Q636" s="90">
        <f t="shared" si="21"/>
        <v>535205.22999999986</v>
      </c>
      <c r="R636" s="91">
        <f t="shared" si="22"/>
        <v>327.98095717294638</v>
      </c>
    </row>
    <row r="637" spans="1:18" x14ac:dyDescent="0.7">
      <c r="A637" s="97">
        <v>16</v>
      </c>
      <c r="B637" s="98" t="s">
        <v>48</v>
      </c>
      <c r="C637" s="98" t="s">
        <v>418</v>
      </c>
      <c r="D637" s="98" t="s">
        <v>69</v>
      </c>
      <c r="E637" s="98" t="s">
        <v>419</v>
      </c>
      <c r="F637" s="98" t="s">
        <v>166</v>
      </c>
      <c r="G637" s="98" t="s">
        <v>1050</v>
      </c>
      <c r="H637" s="99">
        <v>2633</v>
      </c>
      <c r="I637" s="97">
        <v>2</v>
      </c>
      <c r="J637" s="100">
        <f>หนองคาย!F53</f>
        <v>1058273.72</v>
      </c>
      <c r="K637" s="101">
        <f>หนองคาย!AI53</f>
        <v>1228407.48</v>
      </c>
      <c r="L637" s="102">
        <f>หนองคาย!AJ53</f>
        <v>1610712.75</v>
      </c>
      <c r="M637" s="102">
        <f>หนองคาย!AK53</f>
        <v>1099210.3500000001</v>
      </c>
      <c r="N637" s="98"/>
      <c r="O637" s="98"/>
      <c r="P637" s="98"/>
      <c r="Q637" s="90">
        <f t="shared" si="21"/>
        <v>511502.39999999991</v>
      </c>
      <c r="R637" s="91">
        <f t="shared" si="22"/>
        <v>611.74050512723124</v>
      </c>
    </row>
    <row r="638" spans="1:18" s="109" customFormat="1" x14ac:dyDescent="0.7">
      <c r="A638" s="103">
        <v>3</v>
      </c>
      <c r="B638" s="104" t="s">
        <v>48</v>
      </c>
      <c r="C638" s="104"/>
      <c r="D638" s="104"/>
      <c r="E638" s="104" t="s">
        <v>63</v>
      </c>
      <c r="F638" s="104"/>
      <c r="G638" s="104" t="s">
        <v>421</v>
      </c>
      <c r="H638" s="110">
        <f>SUM(H622:H637)</f>
        <v>58578</v>
      </c>
      <c r="I638" s="103"/>
      <c r="J638" s="106">
        <f>SUM(J622:J637)</f>
        <v>15345106.469999997</v>
      </c>
      <c r="K638" s="106">
        <f>SUM(K622:K637)</f>
        <v>16398590.060000001</v>
      </c>
      <c r="L638" s="106">
        <f>SUM(L622:L637)</f>
        <v>25938164.73</v>
      </c>
      <c r="M638" s="106">
        <f>SUM(M622:M637)</f>
        <v>18342537.559999999</v>
      </c>
      <c r="N638" s="104">
        <v>15</v>
      </c>
      <c r="O638" s="104">
        <v>15</v>
      </c>
      <c r="P638" s="104">
        <f>N638-O638</f>
        <v>0</v>
      </c>
      <c r="Q638" s="107">
        <f t="shared" si="21"/>
        <v>7595627.1700000018</v>
      </c>
      <c r="R638" s="108">
        <f>L638/H638</f>
        <v>442.79703523507118</v>
      </c>
    </row>
    <row r="639" spans="1:18" x14ac:dyDescent="0.7">
      <c r="A639" s="97">
        <v>1</v>
      </c>
      <c r="B639" s="98" t="s">
        <v>48</v>
      </c>
      <c r="C639" s="98" t="s">
        <v>422</v>
      </c>
      <c r="D639" s="98" t="s">
        <v>76</v>
      </c>
      <c r="E639" s="98" t="s">
        <v>423</v>
      </c>
      <c r="F639" s="98" t="s">
        <v>196</v>
      </c>
      <c r="G639" s="98" t="s">
        <v>424</v>
      </c>
      <c r="H639" s="99"/>
      <c r="I639" s="97"/>
      <c r="J639" s="100"/>
      <c r="K639" s="101"/>
      <c r="L639" s="102"/>
      <c r="M639" s="102"/>
      <c r="N639" s="98"/>
      <c r="O639" s="98"/>
      <c r="P639" s="98"/>
    </row>
    <row r="640" spans="1:18" s="117" customFormat="1" x14ac:dyDescent="0.7">
      <c r="A640" s="111">
        <v>2</v>
      </c>
      <c r="B640" s="112" t="s">
        <v>48</v>
      </c>
      <c r="C640" s="112" t="s">
        <v>422</v>
      </c>
      <c r="D640" s="112" t="s">
        <v>76</v>
      </c>
      <c r="E640" s="112" t="s">
        <v>423</v>
      </c>
      <c r="F640" s="112" t="s">
        <v>166</v>
      </c>
      <c r="G640" s="112" t="s">
        <v>1051</v>
      </c>
      <c r="H640" s="113">
        <v>2413</v>
      </c>
      <c r="I640" s="111">
        <v>2</v>
      </c>
      <c r="J640" s="100">
        <f>หนองคาย!F54</f>
        <v>268952.34000000003</v>
      </c>
      <c r="K640" s="114">
        <f>หนองคาย!AI54</f>
        <v>272291.83</v>
      </c>
      <c r="L640" s="102">
        <f>หนองคาย!AJ54</f>
        <v>874390.7</v>
      </c>
      <c r="M640" s="102">
        <f>หนองคาย!AK54</f>
        <v>993797.56</v>
      </c>
      <c r="N640" s="112"/>
      <c r="O640" s="112"/>
      <c r="P640" s="112"/>
      <c r="Q640" s="90">
        <f t="shared" si="21"/>
        <v>-119406.8600000001</v>
      </c>
      <c r="R640" s="91">
        <f t="shared" si="22"/>
        <v>362.36663903854122</v>
      </c>
    </row>
    <row r="641" spans="1:18" x14ac:dyDescent="0.7">
      <c r="A641" s="97">
        <v>3</v>
      </c>
      <c r="B641" s="98" t="s">
        <v>48</v>
      </c>
      <c r="C641" s="98" t="s">
        <v>422</v>
      </c>
      <c r="D641" s="98" t="s">
        <v>76</v>
      </c>
      <c r="E641" s="98" t="s">
        <v>423</v>
      </c>
      <c r="F641" s="98" t="s">
        <v>166</v>
      </c>
      <c r="G641" s="98" t="s">
        <v>1052</v>
      </c>
      <c r="H641" s="99">
        <v>2055</v>
      </c>
      <c r="I641" s="97">
        <v>2</v>
      </c>
      <c r="J641" s="100">
        <f>หนองคาย!F55</f>
        <v>251118.09</v>
      </c>
      <c r="K641" s="114">
        <f>หนองคาย!AI55</f>
        <v>328710.56</v>
      </c>
      <c r="L641" s="102">
        <f>หนองคาย!AJ55</f>
        <v>1044197.49</v>
      </c>
      <c r="M641" s="102">
        <f>หนองคาย!AK55</f>
        <v>1122329.04</v>
      </c>
      <c r="N641" s="98"/>
      <c r="O641" s="98"/>
      <c r="P641" s="98"/>
      <c r="Q641" s="90">
        <f t="shared" si="21"/>
        <v>-78131.550000000047</v>
      </c>
      <c r="R641" s="91">
        <f t="shared" si="22"/>
        <v>508.12529927007301</v>
      </c>
    </row>
    <row r="642" spans="1:18" x14ac:dyDescent="0.7">
      <c r="A642" s="97">
        <v>4</v>
      </c>
      <c r="B642" s="98" t="s">
        <v>48</v>
      </c>
      <c r="C642" s="98" t="s">
        <v>422</v>
      </c>
      <c r="D642" s="98" t="s">
        <v>76</v>
      </c>
      <c r="E642" s="98" t="s">
        <v>423</v>
      </c>
      <c r="F642" s="98" t="s">
        <v>166</v>
      </c>
      <c r="G642" s="98" t="s">
        <v>1053</v>
      </c>
      <c r="H642" s="99">
        <v>3420</v>
      </c>
      <c r="I642" s="97">
        <v>3</v>
      </c>
      <c r="J642" s="100">
        <f>หนองคาย!F56</f>
        <v>525803.09</v>
      </c>
      <c r="K642" s="114">
        <f>หนองคาย!AI56</f>
        <v>593184.09</v>
      </c>
      <c r="L642" s="102">
        <f>หนองคาย!AJ56</f>
        <v>957722.73</v>
      </c>
      <c r="M642" s="102">
        <f>หนองคาย!AK56</f>
        <v>993020.9800000001</v>
      </c>
      <c r="N642" s="98"/>
      <c r="O642" s="98"/>
      <c r="P642" s="98"/>
      <c r="Q642" s="90">
        <f t="shared" si="21"/>
        <v>-35298.250000000116</v>
      </c>
      <c r="R642" s="91">
        <f t="shared" si="22"/>
        <v>280.03588596491227</v>
      </c>
    </row>
    <row r="643" spans="1:18" x14ac:dyDescent="0.7">
      <c r="A643" s="97">
        <v>5</v>
      </c>
      <c r="B643" s="98" t="s">
        <v>48</v>
      </c>
      <c r="C643" s="98" t="s">
        <v>422</v>
      </c>
      <c r="D643" s="98" t="s">
        <v>76</v>
      </c>
      <c r="E643" s="98" t="s">
        <v>423</v>
      </c>
      <c r="F643" s="98" t="s">
        <v>166</v>
      </c>
      <c r="G643" s="98" t="s">
        <v>1054</v>
      </c>
      <c r="H643" s="99">
        <v>2566</v>
      </c>
      <c r="I643" s="97">
        <v>2</v>
      </c>
      <c r="J643" s="100">
        <f>หนองคาย!F57</f>
        <v>646426.59</v>
      </c>
      <c r="K643" s="114">
        <f>หนองคาย!AI57</f>
        <v>682631.66999999993</v>
      </c>
      <c r="L643" s="102">
        <f>หนองคาย!AJ57</f>
        <v>1216665.54</v>
      </c>
      <c r="M643" s="102">
        <f>หนองคาย!AK57</f>
        <v>1351491.73</v>
      </c>
      <c r="N643" s="98"/>
      <c r="O643" s="98"/>
      <c r="P643" s="98"/>
      <c r="Q643" s="90">
        <f t="shared" si="21"/>
        <v>-134826.18999999994</v>
      </c>
      <c r="R643" s="91">
        <f t="shared" si="22"/>
        <v>474.14869056897896</v>
      </c>
    </row>
    <row r="644" spans="1:18" x14ac:dyDescent="0.7">
      <c r="A644" s="97">
        <v>6</v>
      </c>
      <c r="B644" s="98" t="s">
        <v>48</v>
      </c>
      <c r="C644" s="98" t="s">
        <v>422</v>
      </c>
      <c r="D644" s="98" t="s">
        <v>76</v>
      </c>
      <c r="E644" s="98" t="s">
        <v>423</v>
      </c>
      <c r="F644" s="98" t="s">
        <v>166</v>
      </c>
      <c r="G644" s="98" t="s">
        <v>1055</v>
      </c>
      <c r="H644" s="99">
        <v>951</v>
      </c>
      <c r="I644" s="97">
        <v>1</v>
      </c>
      <c r="J644" s="100">
        <f>หนองคาย!F58</f>
        <v>234812.04</v>
      </c>
      <c r="K644" s="114">
        <f>หนองคาย!AI58</f>
        <v>274207.35000000003</v>
      </c>
      <c r="L644" s="102">
        <f>หนองคาย!AJ58</f>
        <v>681747.83000000007</v>
      </c>
      <c r="M644" s="102">
        <f>หนองคาย!AK58</f>
        <v>771507.67</v>
      </c>
      <c r="N644" s="98"/>
      <c r="O644" s="98"/>
      <c r="P644" s="98"/>
      <c r="Q644" s="90">
        <f t="shared" si="21"/>
        <v>-89759.839999999967</v>
      </c>
      <c r="R644" s="91">
        <f t="shared" si="22"/>
        <v>716.87468980021038</v>
      </c>
    </row>
    <row r="645" spans="1:18" x14ac:dyDescent="0.7">
      <c r="A645" s="97">
        <v>7</v>
      </c>
      <c r="B645" s="98" t="s">
        <v>48</v>
      </c>
      <c r="C645" s="98" t="s">
        <v>422</v>
      </c>
      <c r="D645" s="98" t="s">
        <v>76</v>
      </c>
      <c r="E645" s="98" t="s">
        <v>423</v>
      </c>
      <c r="F645" s="98" t="s">
        <v>166</v>
      </c>
      <c r="G645" s="98" t="s">
        <v>1056</v>
      </c>
      <c r="H645" s="99">
        <v>2045</v>
      </c>
      <c r="I645" s="97">
        <v>2</v>
      </c>
      <c r="J645" s="100">
        <f>หนองคาย!F59</f>
        <v>969101.02</v>
      </c>
      <c r="K645" s="114">
        <f>หนองคาย!AI59</f>
        <v>1031318.3600000001</v>
      </c>
      <c r="L645" s="102">
        <f>หนองคาย!AJ59</f>
        <v>1091988.73</v>
      </c>
      <c r="M645" s="102">
        <f>หนองคาย!AK59</f>
        <v>1264011.47</v>
      </c>
      <c r="N645" s="98"/>
      <c r="O645" s="98"/>
      <c r="P645" s="98"/>
      <c r="Q645" s="90">
        <f t="shared" si="21"/>
        <v>-172022.74</v>
      </c>
      <c r="R645" s="91">
        <f t="shared" si="22"/>
        <v>533.97981907090468</v>
      </c>
    </row>
    <row r="646" spans="1:18" s="109" customFormat="1" x14ac:dyDescent="0.7">
      <c r="A646" s="103">
        <v>4</v>
      </c>
      <c r="B646" s="104" t="s">
        <v>48</v>
      </c>
      <c r="C646" s="104"/>
      <c r="D646" s="104"/>
      <c r="E646" s="104" t="s">
        <v>63</v>
      </c>
      <c r="F646" s="104"/>
      <c r="G646" s="104" t="s">
        <v>425</v>
      </c>
      <c r="H646" s="110">
        <f>SUM(H639:H645)</f>
        <v>13450</v>
      </c>
      <c r="I646" s="103"/>
      <c r="J646" s="106">
        <f>SUM(J639:J645)</f>
        <v>2896213.17</v>
      </c>
      <c r="K646" s="106">
        <f>SUM(K639:K645)</f>
        <v>3182343.8600000003</v>
      </c>
      <c r="L646" s="106">
        <f>SUM(L639:L645)</f>
        <v>5866713.0199999996</v>
      </c>
      <c r="M646" s="106">
        <f>SUM(M639:M645)</f>
        <v>6496158.4500000002</v>
      </c>
      <c r="N646" s="104">
        <v>6</v>
      </c>
      <c r="O646" s="104">
        <v>6</v>
      </c>
      <c r="P646" s="104">
        <f>N646-O646</f>
        <v>0</v>
      </c>
      <c r="Q646" s="107">
        <f t="shared" ref="Q646:Q709" si="24">L646-M646</f>
        <v>-629445.43000000063</v>
      </c>
      <c r="R646" s="108">
        <f>L646/H646</f>
        <v>436.1868416356877</v>
      </c>
    </row>
    <row r="647" spans="1:18" x14ac:dyDescent="0.7">
      <c r="A647" s="97">
        <v>1</v>
      </c>
      <c r="B647" s="98" t="s">
        <v>48</v>
      </c>
      <c r="C647" s="98" t="s">
        <v>426</v>
      </c>
      <c r="D647" s="98" t="s">
        <v>83</v>
      </c>
      <c r="E647" s="98" t="s">
        <v>427</v>
      </c>
      <c r="F647" s="98" t="s">
        <v>196</v>
      </c>
      <c r="G647" s="98" t="s">
        <v>428</v>
      </c>
      <c r="H647" s="99"/>
      <c r="I647" s="97"/>
      <c r="J647" s="100"/>
      <c r="K647" s="101"/>
      <c r="L647" s="102"/>
      <c r="M647" s="102"/>
      <c r="N647" s="98"/>
      <c r="O647" s="98"/>
      <c r="P647" s="98"/>
    </row>
    <row r="648" spans="1:18" x14ac:dyDescent="0.7">
      <c r="A648" s="97">
        <v>2</v>
      </c>
      <c r="B648" s="98" t="s">
        <v>48</v>
      </c>
      <c r="C648" s="98" t="s">
        <v>426</v>
      </c>
      <c r="D648" s="98" t="s">
        <v>83</v>
      </c>
      <c r="E648" s="98" t="s">
        <v>427</v>
      </c>
      <c r="F648" s="98" t="s">
        <v>166</v>
      </c>
      <c r="G648" s="98" t="s">
        <v>1057</v>
      </c>
      <c r="H648" s="99">
        <v>3171</v>
      </c>
      <c r="I648" s="97">
        <v>3</v>
      </c>
      <c r="J648" s="100">
        <f>หนองคาย!F60</f>
        <v>563978.31999999995</v>
      </c>
      <c r="K648" s="101">
        <f>หนองคาย!AI60</f>
        <v>382356.42999999993</v>
      </c>
      <c r="L648" s="102">
        <f>หนองคาย!AJ60</f>
        <v>1518828.01</v>
      </c>
      <c r="M648" s="102">
        <f>หนองคาย!AK60</f>
        <v>1047800.13</v>
      </c>
      <c r="N648" s="98"/>
      <c r="O648" s="98"/>
      <c r="P648" s="98"/>
      <c r="Q648" s="90">
        <f t="shared" si="24"/>
        <v>471027.88</v>
      </c>
      <c r="R648" s="91">
        <f t="shared" ref="R648:R709" si="25">L648/H648</f>
        <v>478.97445916114793</v>
      </c>
    </row>
    <row r="649" spans="1:18" x14ac:dyDescent="0.7">
      <c r="A649" s="97">
        <v>3</v>
      </c>
      <c r="B649" s="98" t="s">
        <v>48</v>
      </c>
      <c r="C649" s="98" t="s">
        <v>426</v>
      </c>
      <c r="D649" s="98" t="s">
        <v>83</v>
      </c>
      <c r="E649" s="98" t="s">
        <v>427</v>
      </c>
      <c r="F649" s="98" t="s">
        <v>166</v>
      </c>
      <c r="G649" s="98" t="s">
        <v>1058</v>
      </c>
      <c r="H649" s="99">
        <v>4975</v>
      </c>
      <c r="I649" s="97">
        <v>4</v>
      </c>
      <c r="J649" s="100">
        <f>หนองคาย!F61</f>
        <v>946980.74</v>
      </c>
      <c r="K649" s="101">
        <f>หนองคาย!AI61</f>
        <v>1057035.33</v>
      </c>
      <c r="L649" s="102">
        <f>หนองคาย!AJ61</f>
        <v>1727585.71</v>
      </c>
      <c r="M649" s="102">
        <f>หนองคาย!AK61</f>
        <v>1564714.84</v>
      </c>
      <c r="N649" s="98"/>
      <c r="O649" s="98"/>
      <c r="P649" s="98"/>
      <c r="Q649" s="90">
        <f t="shared" si="24"/>
        <v>162870.86999999988</v>
      </c>
      <c r="R649" s="91">
        <f t="shared" si="25"/>
        <v>347.25340904522614</v>
      </c>
    </row>
    <row r="650" spans="1:18" x14ac:dyDescent="0.7">
      <c r="A650" s="97">
        <v>4</v>
      </c>
      <c r="B650" s="98" t="s">
        <v>48</v>
      </c>
      <c r="C650" s="98" t="s">
        <v>426</v>
      </c>
      <c r="D650" s="98" t="s">
        <v>83</v>
      </c>
      <c r="E650" s="98" t="s">
        <v>427</v>
      </c>
      <c r="F650" s="98" t="s">
        <v>166</v>
      </c>
      <c r="G650" s="98" t="s">
        <v>1059</v>
      </c>
      <c r="H650" s="99">
        <v>2674</v>
      </c>
      <c r="I650" s="97">
        <v>2</v>
      </c>
      <c r="J650" s="100">
        <f>หนองคาย!F62</f>
        <v>351449.29</v>
      </c>
      <c r="K650" s="101">
        <f>หนองคาย!AI62</f>
        <v>403820.07999999996</v>
      </c>
      <c r="L650" s="102">
        <f>หนองคาย!AJ62</f>
        <v>1163915.08</v>
      </c>
      <c r="M650" s="102">
        <f>หนองคาย!AK62</f>
        <v>655990.25</v>
      </c>
      <c r="N650" s="98"/>
      <c r="O650" s="98"/>
      <c r="P650" s="98"/>
      <c r="Q650" s="90">
        <f t="shared" si="24"/>
        <v>507924.83000000007</v>
      </c>
      <c r="R650" s="91">
        <f t="shared" si="25"/>
        <v>435.27115931189235</v>
      </c>
    </row>
    <row r="651" spans="1:18" x14ac:dyDescent="0.7">
      <c r="A651" s="97">
        <v>5</v>
      </c>
      <c r="B651" s="98" t="s">
        <v>48</v>
      </c>
      <c r="C651" s="98" t="s">
        <v>426</v>
      </c>
      <c r="D651" s="98" t="s">
        <v>83</v>
      </c>
      <c r="E651" s="98" t="s">
        <v>427</v>
      </c>
      <c r="F651" s="98" t="s">
        <v>166</v>
      </c>
      <c r="G651" s="98" t="s">
        <v>1060</v>
      </c>
      <c r="H651" s="99">
        <v>3165</v>
      </c>
      <c r="I651" s="97">
        <v>3</v>
      </c>
      <c r="J651" s="100">
        <f>หนองคาย!F63</f>
        <v>630990.06000000006</v>
      </c>
      <c r="K651" s="101">
        <f>หนองคาย!AI63</f>
        <v>639036.74000000011</v>
      </c>
      <c r="L651" s="102">
        <f>หนองคาย!AJ63</f>
        <v>1425700.28</v>
      </c>
      <c r="M651" s="102">
        <f>หนองคาย!AK63</f>
        <v>1366717.87</v>
      </c>
      <c r="N651" s="98"/>
      <c r="O651" s="98"/>
      <c r="P651" s="98"/>
      <c r="Q651" s="90">
        <f t="shared" si="24"/>
        <v>58982.409999999916</v>
      </c>
      <c r="R651" s="91">
        <f t="shared" si="25"/>
        <v>450.45822432859399</v>
      </c>
    </row>
    <row r="652" spans="1:18" x14ac:dyDescent="0.7">
      <c r="A652" s="97">
        <v>6</v>
      </c>
      <c r="B652" s="98" t="s">
        <v>48</v>
      </c>
      <c r="C652" s="98" t="s">
        <v>426</v>
      </c>
      <c r="D652" s="98" t="s">
        <v>83</v>
      </c>
      <c r="E652" s="98" t="s">
        <v>427</v>
      </c>
      <c r="F652" s="98" t="s">
        <v>166</v>
      </c>
      <c r="G652" s="98" t="s">
        <v>1061</v>
      </c>
      <c r="H652" s="99">
        <v>2202</v>
      </c>
      <c r="I652" s="97">
        <v>2</v>
      </c>
      <c r="J652" s="100">
        <f>หนองคาย!F64</f>
        <v>834048.61</v>
      </c>
      <c r="K652" s="101">
        <f>หนองคาย!AI64</f>
        <v>804262.26</v>
      </c>
      <c r="L652" s="102">
        <f>หนองคาย!AJ64</f>
        <v>1179093.26</v>
      </c>
      <c r="M652" s="102">
        <f>หนองคาย!AK64</f>
        <v>1320692.44</v>
      </c>
      <c r="N652" s="98"/>
      <c r="O652" s="98"/>
      <c r="P652" s="98"/>
      <c r="Q652" s="90">
        <f t="shared" si="24"/>
        <v>-141599.17999999993</v>
      </c>
      <c r="R652" s="91">
        <f t="shared" si="25"/>
        <v>535.46469573115348</v>
      </c>
    </row>
    <row r="653" spans="1:18" s="109" customFormat="1" x14ac:dyDescent="0.7">
      <c r="A653" s="103">
        <v>5</v>
      </c>
      <c r="B653" s="104" t="s">
        <v>48</v>
      </c>
      <c r="C653" s="104"/>
      <c r="D653" s="104"/>
      <c r="E653" s="104" t="s">
        <v>63</v>
      </c>
      <c r="F653" s="104"/>
      <c r="G653" s="104" t="s">
        <v>429</v>
      </c>
      <c r="H653" s="110">
        <f>SUM(H647:H652)</f>
        <v>16187</v>
      </c>
      <c r="I653" s="103"/>
      <c r="J653" s="106">
        <f>SUM(J647:J652)</f>
        <v>3327447.02</v>
      </c>
      <c r="K653" s="141">
        <f>SUM(K647:K652)</f>
        <v>3286510.84</v>
      </c>
      <c r="L653" s="106">
        <f>SUM(L647:L652)</f>
        <v>7015122.3399999999</v>
      </c>
      <c r="M653" s="106">
        <f>SUM(M647:M652)</f>
        <v>5955915.5299999993</v>
      </c>
      <c r="N653" s="104">
        <v>5</v>
      </c>
      <c r="O653" s="104">
        <v>5</v>
      </c>
      <c r="P653" s="104">
        <f>N653-O653</f>
        <v>0</v>
      </c>
      <c r="Q653" s="107">
        <f t="shared" si="24"/>
        <v>1059206.8100000005</v>
      </c>
      <c r="R653" s="108">
        <f>L653/H653</f>
        <v>433.38001729783156</v>
      </c>
    </row>
    <row r="654" spans="1:18" x14ac:dyDescent="0.7">
      <c r="A654" s="97">
        <v>1</v>
      </c>
      <c r="B654" s="98" t="s">
        <v>48</v>
      </c>
      <c r="C654" s="98" t="s">
        <v>430</v>
      </c>
      <c r="D654" s="98" t="s">
        <v>97</v>
      </c>
      <c r="E654" s="98" t="s">
        <v>431</v>
      </c>
      <c r="F654" s="98" t="s">
        <v>196</v>
      </c>
      <c r="G654" s="98" t="s">
        <v>432</v>
      </c>
      <c r="H654" s="99"/>
      <c r="I654" s="97"/>
      <c r="J654" s="100"/>
      <c r="K654" s="101"/>
      <c r="L654" s="102"/>
      <c r="M654" s="102"/>
      <c r="N654" s="98"/>
      <c r="O654" s="98"/>
      <c r="P654" s="98"/>
    </row>
    <row r="655" spans="1:18" x14ac:dyDescent="0.7">
      <c r="A655" s="97">
        <v>2</v>
      </c>
      <c r="B655" s="98" t="s">
        <v>48</v>
      </c>
      <c r="C655" s="98" t="s">
        <v>430</v>
      </c>
      <c r="D655" s="98" t="s">
        <v>97</v>
      </c>
      <c r="E655" s="98" t="s">
        <v>431</v>
      </c>
      <c r="F655" s="98" t="s">
        <v>166</v>
      </c>
      <c r="G655" s="98" t="s">
        <v>1062</v>
      </c>
      <c r="H655" s="99">
        <v>5571</v>
      </c>
      <c r="I655" s="97">
        <v>4</v>
      </c>
      <c r="J655" s="100">
        <f>หนองคาย!F65</f>
        <v>681008.38</v>
      </c>
      <c r="K655" s="101">
        <f>หนองคาย!AI65</f>
        <v>782737.21</v>
      </c>
      <c r="L655" s="102">
        <f>หนองคาย!AJ65</f>
        <v>1320520.9099999999</v>
      </c>
      <c r="M655" s="102">
        <f>หนองคาย!AK65</f>
        <v>1301840.24</v>
      </c>
      <c r="N655" s="98"/>
      <c r="O655" s="98"/>
      <c r="P655" s="98"/>
      <c r="Q655" s="90">
        <f t="shared" si="24"/>
        <v>18680.669999999925</v>
      </c>
      <c r="R655" s="91">
        <f t="shared" si="25"/>
        <v>237.03480703643868</v>
      </c>
    </row>
    <row r="656" spans="1:18" x14ac:dyDescent="0.7">
      <c r="A656" s="97">
        <v>3</v>
      </c>
      <c r="B656" s="98" t="s">
        <v>48</v>
      </c>
      <c r="C656" s="98" t="s">
        <v>430</v>
      </c>
      <c r="D656" s="98" t="s">
        <v>97</v>
      </c>
      <c r="E656" s="98" t="s">
        <v>431</v>
      </c>
      <c r="F656" s="98" t="s">
        <v>166</v>
      </c>
      <c r="G656" s="98" t="s">
        <v>1063</v>
      </c>
      <c r="H656" s="99">
        <v>5124</v>
      </c>
      <c r="I656" s="97">
        <v>4</v>
      </c>
      <c r="J656" s="100">
        <f>หนองคาย!F66</f>
        <v>439124.87</v>
      </c>
      <c r="K656" s="101">
        <f>หนองคาย!AI66</f>
        <v>455551.89</v>
      </c>
      <c r="L656" s="102">
        <f>หนองคาย!AJ66</f>
        <v>1328204.03</v>
      </c>
      <c r="M656" s="102">
        <f>หนองคาย!AK66</f>
        <v>1465286.12</v>
      </c>
      <c r="N656" s="98"/>
      <c r="O656" s="98"/>
      <c r="P656" s="98"/>
      <c r="Q656" s="90">
        <f t="shared" si="24"/>
        <v>-137082.09000000008</v>
      </c>
      <c r="R656" s="91">
        <f t="shared" si="25"/>
        <v>259.21233996877442</v>
      </c>
    </row>
    <row r="657" spans="1:18" x14ac:dyDescent="0.7">
      <c r="A657" s="97">
        <v>4</v>
      </c>
      <c r="B657" s="98" t="s">
        <v>48</v>
      </c>
      <c r="C657" s="98" t="s">
        <v>430</v>
      </c>
      <c r="D657" s="98" t="s">
        <v>97</v>
      </c>
      <c r="E657" s="98" t="s">
        <v>431</v>
      </c>
      <c r="F657" s="98" t="s">
        <v>166</v>
      </c>
      <c r="G657" s="98" t="s">
        <v>1064</v>
      </c>
      <c r="H657" s="99">
        <v>7200</v>
      </c>
      <c r="I657" s="97">
        <v>5</v>
      </c>
      <c r="J657" s="100">
        <f>หนองคาย!F67</f>
        <v>921805.09</v>
      </c>
      <c r="K657" s="101">
        <f>หนองคาย!AI67</f>
        <v>964667.09</v>
      </c>
      <c r="L657" s="102">
        <f>หนองคาย!AJ67</f>
        <v>1235062.6400000001</v>
      </c>
      <c r="M657" s="102">
        <f>หนองคาย!AK67</f>
        <v>1124006.3999999999</v>
      </c>
      <c r="N657" s="98"/>
      <c r="O657" s="98"/>
      <c r="P657" s="98"/>
      <c r="Q657" s="90">
        <f t="shared" si="24"/>
        <v>111056.24000000022</v>
      </c>
      <c r="R657" s="91">
        <f t="shared" si="25"/>
        <v>171.5364777777778</v>
      </c>
    </row>
    <row r="658" spans="1:18" s="109" customFormat="1" x14ac:dyDescent="0.7">
      <c r="A658" s="103">
        <v>6</v>
      </c>
      <c r="B658" s="104" t="s">
        <v>48</v>
      </c>
      <c r="C658" s="104"/>
      <c r="D658" s="104"/>
      <c r="E658" s="104" t="s">
        <v>63</v>
      </c>
      <c r="F658" s="104"/>
      <c r="G658" s="104" t="s">
        <v>433</v>
      </c>
      <c r="H658" s="110">
        <f>SUM(H655:H657)</f>
        <v>17895</v>
      </c>
      <c r="I658" s="103"/>
      <c r="J658" s="106">
        <f>SUM(J654:J657)</f>
        <v>2041938.3399999999</v>
      </c>
      <c r="K658" s="106">
        <f>SUM(K654:K657)</f>
        <v>2202956.19</v>
      </c>
      <c r="L658" s="106">
        <f>SUM(L654:L657)</f>
        <v>3883787.58</v>
      </c>
      <c r="M658" s="106">
        <f>SUM(M654:M657)</f>
        <v>3891132.7600000002</v>
      </c>
      <c r="N658" s="104">
        <v>3</v>
      </c>
      <c r="O658" s="104">
        <v>3</v>
      </c>
      <c r="P658" s="104">
        <f>N658-O658</f>
        <v>0</v>
      </c>
      <c r="Q658" s="107">
        <f t="shared" si="24"/>
        <v>-7345.1800000001676</v>
      </c>
      <c r="R658" s="108">
        <f>L658/H658</f>
        <v>217.03199664710814</v>
      </c>
    </row>
    <row r="659" spans="1:18" x14ac:dyDescent="0.7">
      <c r="A659" s="97">
        <v>1</v>
      </c>
      <c r="B659" s="98" t="s">
        <v>48</v>
      </c>
      <c r="C659" s="98" t="s">
        <v>434</v>
      </c>
      <c r="D659" s="98" t="s">
        <v>111</v>
      </c>
      <c r="E659" s="98" t="s">
        <v>435</v>
      </c>
      <c r="F659" s="98" t="s">
        <v>196</v>
      </c>
      <c r="G659" s="98" t="s">
        <v>436</v>
      </c>
      <c r="H659" s="99"/>
      <c r="I659" s="97"/>
      <c r="J659" s="100"/>
      <c r="K659" s="101"/>
      <c r="L659" s="102"/>
      <c r="M659" s="102"/>
      <c r="N659" s="98"/>
      <c r="O659" s="98"/>
      <c r="P659" s="98"/>
    </row>
    <row r="660" spans="1:18" x14ac:dyDescent="0.7">
      <c r="A660" s="97">
        <v>2</v>
      </c>
      <c r="B660" s="98" t="s">
        <v>48</v>
      </c>
      <c r="C660" s="98" t="s">
        <v>434</v>
      </c>
      <c r="D660" s="98" t="s">
        <v>111</v>
      </c>
      <c r="E660" s="98" t="s">
        <v>435</v>
      </c>
      <c r="F660" s="98" t="s">
        <v>166</v>
      </c>
      <c r="G660" s="98" t="s">
        <v>1065</v>
      </c>
      <c r="H660" s="99">
        <v>6642</v>
      </c>
      <c r="I660" s="97">
        <v>5</v>
      </c>
      <c r="J660" s="100">
        <f>หนองคาย!F68</f>
        <v>1513321.15</v>
      </c>
      <c r="K660" s="101">
        <f>หนองคาย!AI68</f>
        <v>1548172.63</v>
      </c>
      <c r="L660" s="102">
        <f>หนองคาย!AJ68</f>
        <v>2466341.9699999997</v>
      </c>
      <c r="M660" s="102">
        <f>หนองคาย!AK68</f>
        <v>1846616.4100000001</v>
      </c>
      <c r="N660" s="98"/>
      <c r="O660" s="98"/>
      <c r="P660" s="98"/>
      <c r="Q660" s="90">
        <f t="shared" si="24"/>
        <v>619725.55999999959</v>
      </c>
      <c r="R660" s="91">
        <f t="shared" si="25"/>
        <v>371.32519873532067</v>
      </c>
    </row>
    <row r="661" spans="1:18" x14ac:dyDescent="0.7">
      <c r="A661" s="97">
        <v>3</v>
      </c>
      <c r="B661" s="98" t="s">
        <v>48</v>
      </c>
      <c r="C661" s="98" t="s">
        <v>434</v>
      </c>
      <c r="D661" s="98" t="s">
        <v>111</v>
      </c>
      <c r="E661" s="98" t="s">
        <v>435</v>
      </c>
      <c r="F661" s="98" t="s">
        <v>166</v>
      </c>
      <c r="G661" s="98" t="s">
        <v>1066</v>
      </c>
      <c r="H661" s="99">
        <v>3199</v>
      </c>
      <c r="I661" s="97">
        <v>3</v>
      </c>
      <c r="J661" s="100">
        <f>หนองคาย!F69</f>
        <v>964898.64</v>
      </c>
      <c r="K661" s="101">
        <f>หนองคาย!AI69</f>
        <v>1032245.78</v>
      </c>
      <c r="L661" s="102">
        <f>หนองคาย!AJ69</f>
        <v>1243586.8999999999</v>
      </c>
      <c r="M661" s="102">
        <f>หนองคาย!AK69</f>
        <v>767572.58000000007</v>
      </c>
      <c r="N661" s="98"/>
      <c r="O661" s="98"/>
      <c r="P661" s="98"/>
      <c r="Q661" s="90">
        <f t="shared" si="24"/>
        <v>476014.31999999983</v>
      </c>
      <c r="R661" s="91">
        <f t="shared" si="25"/>
        <v>388.74238824632693</v>
      </c>
    </row>
    <row r="662" spans="1:18" x14ac:dyDescent="0.7">
      <c r="A662" s="97">
        <v>4</v>
      </c>
      <c r="B662" s="98" t="s">
        <v>48</v>
      </c>
      <c r="C662" s="98" t="s">
        <v>434</v>
      </c>
      <c r="D662" s="98" t="s">
        <v>111</v>
      </c>
      <c r="E662" s="98" t="s">
        <v>435</v>
      </c>
      <c r="F662" s="98" t="s">
        <v>166</v>
      </c>
      <c r="G662" s="98" t="s">
        <v>1067</v>
      </c>
      <c r="H662" s="99">
        <v>5644</v>
      </c>
      <c r="I662" s="97">
        <v>4</v>
      </c>
      <c r="J662" s="100">
        <f>หนองคาย!F70</f>
        <v>1059555.24</v>
      </c>
      <c r="K662" s="101">
        <f>หนองคาย!AI70</f>
        <v>1116353.1399999999</v>
      </c>
      <c r="L662" s="102">
        <f>หนองคาย!AJ70</f>
        <v>2646895.62</v>
      </c>
      <c r="M662" s="102">
        <f>หนองคาย!AK70</f>
        <v>1864987.13</v>
      </c>
      <c r="N662" s="98"/>
      <c r="O662" s="98"/>
      <c r="P662" s="98"/>
      <c r="Q662" s="90">
        <f t="shared" si="24"/>
        <v>781908.49000000022</v>
      </c>
      <c r="R662" s="91">
        <f t="shared" si="25"/>
        <v>468.97512756909993</v>
      </c>
    </row>
    <row r="663" spans="1:18" x14ac:dyDescent="0.7">
      <c r="A663" s="97">
        <v>5</v>
      </c>
      <c r="B663" s="98" t="s">
        <v>48</v>
      </c>
      <c r="C663" s="98" t="s">
        <v>434</v>
      </c>
      <c r="D663" s="98" t="s">
        <v>111</v>
      </c>
      <c r="E663" s="98" t="s">
        <v>435</v>
      </c>
      <c r="F663" s="98" t="s">
        <v>166</v>
      </c>
      <c r="G663" s="98" t="s">
        <v>1068</v>
      </c>
      <c r="H663" s="99">
        <v>5464</v>
      </c>
      <c r="I663" s="97">
        <v>4</v>
      </c>
      <c r="J663" s="100">
        <f>หนองคาย!F71</f>
        <v>2368493.5</v>
      </c>
      <c r="K663" s="101">
        <f>หนองคาย!AI71</f>
        <v>2645108</v>
      </c>
      <c r="L663" s="102">
        <f>หนองคาย!AJ71</f>
        <v>2326420.79</v>
      </c>
      <c r="M663" s="102">
        <f>หนองคาย!AK71</f>
        <v>1265072.5900000001</v>
      </c>
      <c r="N663" s="98"/>
      <c r="O663" s="98"/>
      <c r="P663" s="98"/>
      <c r="Q663" s="90">
        <f t="shared" si="24"/>
        <v>1061348.2</v>
      </c>
      <c r="R663" s="91">
        <f t="shared" si="25"/>
        <v>425.77247254758419</v>
      </c>
    </row>
    <row r="664" spans="1:18" x14ac:dyDescent="0.7">
      <c r="A664" s="97">
        <v>6</v>
      </c>
      <c r="B664" s="98" t="s">
        <v>48</v>
      </c>
      <c r="C664" s="98" t="s">
        <v>434</v>
      </c>
      <c r="D664" s="98" t="s">
        <v>111</v>
      </c>
      <c r="E664" s="98" t="s">
        <v>435</v>
      </c>
      <c r="F664" s="98" t="s">
        <v>166</v>
      </c>
      <c r="G664" s="98" t="s">
        <v>1069</v>
      </c>
      <c r="H664" s="99">
        <v>10050</v>
      </c>
      <c r="I664" s="97">
        <v>5</v>
      </c>
      <c r="J664" s="100">
        <f>หนองคาย!F72</f>
        <v>2871873.5</v>
      </c>
      <c r="K664" s="101">
        <f>หนองคาย!AI72</f>
        <v>2890140.5</v>
      </c>
      <c r="L664" s="102">
        <f>หนองคาย!AJ72</f>
        <v>3922762.35</v>
      </c>
      <c r="M664" s="102">
        <f>หนองคาย!AK72</f>
        <v>2288986.66</v>
      </c>
      <c r="N664" s="98"/>
      <c r="O664" s="98"/>
      <c r="P664" s="98"/>
      <c r="Q664" s="90">
        <f t="shared" si="24"/>
        <v>1633775.69</v>
      </c>
      <c r="R664" s="91">
        <f t="shared" si="25"/>
        <v>390.3246119402985</v>
      </c>
    </row>
    <row r="665" spans="1:18" x14ac:dyDescent="0.7">
      <c r="A665" s="97">
        <v>7</v>
      </c>
      <c r="B665" s="98" t="s">
        <v>48</v>
      </c>
      <c r="C665" s="98" t="s">
        <v>434</v>
      </c>
      <c r="D665" s="98" t="s">
        <v>111</v>
      </c>
      <c r="E665" s="98" t="s">
        <v>435</v>
      </c>
      <c r="F665" s="98" t="s">
        <v>166</v>
      </c>
      <c r="G665" s="98" t="s">
        <v>1070</v>
      </c>
      <c r="H665" s="99">
        <v>2842</v>
      </c>
      <c r="I665" s="97">
        <v>2</v>
      </c>
      <c r="J665" s="100">
        <f>หนองคาย!F73</f>
        <v>1183565.25</v>
      </c>
      <c r="K665" s="101">
        <f>หนองคาย!AI73</f>
        <v>1227338.8500000001</v>
      </c>
      <c r="L665" s="102">
        <f>หนองคาย!AJ73</f>
        <v>1602647.6</v>
      </c>
      <c r="M665" s="102">
        <f>หนองคาย!AK73</f>
        <v>949914.21</v>
      </c>
      <c r="N665" s="98"/>
      <c r="O665" s="98"/>
      <c r="P665" s="98"/>
      <c r="Q665" s="90">
        <f t="shared" si="24"/>
        <v>652733.39000000013</v>
      </c>
      <c r="R665" s="91">
        <f t="shared" si="25"/>
        <v>563.91541168191418</v>
      </c>
    </row>
    <row r="666" spans="1:18" x14ac:dyDescent="0.7">
      <c r="A666" s="97">
        <v>8</v>
      </c>
      <c r="B666" s="98" t="s">
        <v>48</v>
      </c>
      <c r="C666" s="98" t="s">
        <v>434</v>
      </c>
      <c r="D666" s="98" t="s">
        <v>111</v>
      </c>
      <c r="E666" s="98" t="s">
        <v>435</v>
      </c>
      <c r="F666" s="98" t="s">
        <v>166</v>
      </c>
      <c r="G666" s="98" t="s">
        <v>1071</v>
      </c>
      <c r="H666" s="99">
        <v>3136</v>
      </c>
      <c r="I666" s="97">
        <v>3</v>
      </c>
      <c r="J666" s="100">
        <f>หนองคาย!F74</f>
        <v>882158.67</v>
      </c>
      <c r="K666" s="101">
        <f>หนองคาย!AI74</f>
        <v>910419.78</v>
      </c>
      <c r="L666" s="102">
        <f>หนองคาย!AJ74</f>
        <v>1599877.93</v>
      </c>
      <c r="M666" s="102">
        <f>หนองคาย!AK74</f>
        <v>804521.85</v>
      </c>
      <c r="N666" s="98"/>
      <c r="O666" s="98"/>
      <c r="P666" s="98"/>
      <c r="Q666" s="90">
        <f t="shared" si="24"/>
        <v>795356.08</v>
      </c>
      <c r="R666" s="91">
        <f t="shared" si="25"/>
        <v>510.16515625</v>
      </c>
    </row>
    <row r="667" spans="1:18" s="109" customFormat="1" x14ac:dyDescent="0.7">
      <c r="A667" s="103">
        <v>7</v>
      </c>
      <c r="B667" s="104" t="s">
        <v>48</v>
      </c>
      <c r="C667" s="104"/>
      <c r="D667" s="104"/>
      <c r="E667" s="104" t="s">
        <v>63</v>
      </c>
      <c r="F667" s="104"/>
      <c r="G667" s="104" t="s">
        <v>437</v>
      </c>
      <c r="H667" s="110">
        <f>SUM(H660:H666)</f>
        <v>36977</v>
      </c>
      <c r="I667" s="103"/>
      <c r="J667" s="106">
        <f>SUM(J659:J666)</f>
        <v>10843865.950000001</v>
      </c>
      <c r="K667" s="106">
        <f>SUM(K659:K666)</f>
        <v>11369778.68</v>
      </c>
      <c r="L667" s="106">
        <f>SUM(L659:L666)</f>
        <v>15808533.16</v>
      </c>
      <c r="M667" s="106">
        <f>SUM(M659:M666)</f>
        <v>9787671.4299999997</v>
      </c>
      <c r="N667" s="104">
        <v>7</v>
      </c>
      <c r="O667" s="104">
        <v>7</v>
      </c>
      <c r="P667" s="104">
        <f>N667-O667</f>
        <v>0</v>
      </c>
      <c r="Q667" s="107">
        <f t="shared" si="24"/>
        <v>6020861.7300000004</v>
      </c>
      <c r="R667" s="108">
        <f>L667/H667</f>
        <v>427.52341076885631</v>
      </c>
    </row>
    <row r="668" spans="1:18" x14ac:dyDescent="0.7">
      <c r="A668" s="97">
        <v>1</v>
      </c>
      <c r="B668" s="98" t="s">
        <v>48</v>
      </c>
      <c r="C668" s="98" t="s">
        <v>438</v>
      </c>
      <c r="D668" s="98" t="s">
        <v>116</v>
      </c>
      <c r="E668" s="98" t="s">
        <v>439</v>
      </c>
      <c r="F668" s="98" t="s">
        <v>196</v>
      </c>
      <c r="G668" s="98" t="s">
        <v>440</v>
      </c>
      <c r="H668" s="99"/>
      <c r="I668" s="97"/>
      <c r="J668" s="100"/>
      <c r="K668" s="101"/>
      <c r="L668" s="102"/>
      <c r="M668" s="102"/>
      <c r="N668" s="98"/>
      <c r="O668" s="98"/>
      <c r="P668" s="98"/>
    </row>
    <row r="669" spans="1:18" x14ac:dyDescent="0.7">
      <c r="A669" s="97">
        <v>2</v>
      </c>
      <c r="B669" s="98" t="s">
        <v>48</v>
      </c>
      <c r="C669" s="98" t="s">
        <v>438</v>
      </c>
      <c r="D669" s="98" t="s">
        <v>116</v>
      </c>
      <c r="E669" s="98" t="s">
        <v>439</v>
      </c>
      <c r="F669" s="98" t="s">
        <v>166</v>
      </c>
      <c r="G669" s="98" t="s">
        <v>1072</v>
      </c>
      <c r="H669" s="99">
        <v>5261</v>
      </c>
      <c r="I669" s="97">
        <v>4</v>
      </c>
      <c r="J669" s="100">
        <f>หนองคาย!F75</f>
        <v>667848.32999999996</v>
      </c>
      <c r="K669" s="101">
        <f>หนองคาย!AI75</f>
        <v>733606.19</v>
      </c>
      <c r="L669" s="102">
        <f>หนองคาย!AJ75</f>
        <v>1582134.17</v>
      </c>
      <c r="M669" s="102">
        <f>หนองคาย!AK75</f>
        <v>1295970.8800000001</v>
      </c>
      <c r="N669" s="98"/>
      <c r="O669" s="98"/>
      <c r="P669" s="98"/>
      <c r="Q669" s="90">
        <f t="shared" si="24"/>
        <v>286163.2899999998</v>
      </c>
      <c r="R669" s="91">
        <f t="shared" si="25"/>
        <v>300.72879110435275</v>
      </c>
    </row>
    <row r="670" spans="1:18" x14ac:dyDescent="0.7">
      <c r="A670" s="97">
        <v>3</v>
      </c>
      <c r="B670" s="98" t="s">
        <v>48</v>
      </c>
      <c r="C670" s="98" t="s">
        <v>438</v>
      </c>
      <c r="D670" s="98" t="s">
        <v>116</v>
      </c>
      <c r="E670" s="98" t="s">
        <v>439</v>
      </c>
      <c r="F670" s="98" t="s">
        <v>166</v>
      </c>
      <c r="G670" s="98" t="s">
        <v>1073</v>
      </c>
      <c r="H670" s="99">
        <v>6578</v>
      </c>
      <c r="I670" s="97">
        <v>5</v>
      </c>
      <c r="J670" s="100">
        <f>หนองคาย!F76</f>
        <v>1033477.01</v>
      </c>
      <c r="K670" s="101">
        <f>หนองคาย!AI76</f>
        <v>1127323.54</v>
      </c>
      <c r="L670" s="102">
        <f>หนองคาย!AJ76</f>
        <v>2014407.63</v>
      </c>
      <c r="M670" s="102">
        <f>หนองคาย!AK76</f>
        <v>1882193.04</v>
      </c>
      <c r="N670" s="98"/>
      <c r="O670" s="98"/>
      <c r="P670" s="98"/>
      <c r="Q670" s="90">
        <f t="shared" si="24"/>
        <v>132214.58999999985</v>
      </c>
      <c r="R670" s="91">
        <f t="shared" si="25"/>
        <v>306.23405746427483</v>
      </c>
    </row>
    <row r="671" spans="1:18" x14ac:dyDescent="0.7">
      <c r="A671" s="97">
        <v>4</v>
      </c>
      <c r="B671" s="98" t="s">
        <v>48</v>
      </c>
      <c r="C671" s="98" t="s">
        <v>438</v>
      </c>
      <c r="D671" s="98" t="s">
        <v>116</v>
      </c>
      <c r="E671" s="98" t="s">
        <v>439</v>
      </c>
      <c r="F671" s="98" t="s">
        <v>166</v>
      </c>
      <c r="G671" s="98" t="s">
        <v>1074</v>
      </c>
      <c r="H671" s="99">
        <v>2647</v>
      </c>
      <c r="I671" s="97">
        <v>2</v>
      </c>
      <c r="J671" s="100">
        <f>หนองคาย!F77</f>
        <v>788066.55</v>
      </c>
      <c r="K671" s="101">
        <f>หนองคาย!AI77</f>
        <v>1012161.0700000001</v>
      </c>
      <c r="L671" s="102">
        <f>หนองคาย!AJ77</f>
        <v>1348955.1600000001</v>
      </c>
      <c r="M671" s="102">
        <f>หนองคาย!AK77</f>
        <v>751408.31</v>
      </c>
      <c r="N671" s="98"/>
      <c r="O671" s="98"/>
      <c r="P671" s="98"/>
      <c r="Q671" s="90">
        <f t="shared" si="24"/>
        <v>597546.85000000009</v>
      </c>
      <c r="R671" s="91">
        <f t="shared" si="25"/>
        <v>509.61660748016629</v>
      </c>
    </row>
    <row r="672" spans="1:18" x14ac:dyDescent="0.7">
      <c r="A672" s="97">
        <v>5</v>
      </c>
      <c r="B672" s="98" t="s">
        <v>48</v>
      </c>
      <c r="C672" s="98" t="s">
        <v>438</v>
      </c>
      <c r="D672" s="98" t="s">
        <v>116</v>
      </c>
      <c r="E672" s="98" t="s">
        <v>439</v>
      </c>
      <c r="F672" s="98" t="s">
        <v>166</v>
      </c>
      <c r="G672" s="98" t="s">
        <v>1075</v>
      </c>
      <c r="H672" s="99">
        <v>5060</v>
      </c>
      <c r="I672" s="97">
        <v>4</v>
      </c>
      <c r="J672" s="100">
        <f>หนองคาย!F78</f>
        <v>401562.56</v>
      </c>
      <c r="K672" s="101">
        <f>หนองคาย!AI78</f>
        <v>608626.49</v>
      </c>
      <c r="L672" s="102">
        <f>หนองคาย!AJ78</f>
        <v>1607450.65</v>
      </c>
      <c r="M672" s="102">
        <f>หนองคาย!AK78</f>
        <v>1572606.95</v>
      </c>
      <c r="N672" s="98"/>
      <c r="O672" s="98"/>
      <c r="P672" s="98"/>
      <c r="Q672" s="90">
        <f t="shared" si="24"/>
        <v>34843.699999999953</v>
      </c>
      <c r="R672" s="91">
        <f t="shared" si="25"/>
        <v>317.6779940711462</v>
      </c>
    </row>
    <row r="673" spans="1:18" x14ac:dyDescent="0.7">
      <c r="A673" s="97">
        <v>6</v>
      </c>
      <c r="B673" s="98" t="s">
        <v>48</v>
      </c>
      <c r="C673" s="98" t="s">
        <v>438</v>
      </c>
      <c r="D673" s="98" t="s">
        <v>116</v>
      </c>
      <c r="E673" s="98" t="s">
        <v>439</v>
      </c>
      <c r="F673" s="98" t="s">
        <v>166</v>
      </c>
      <c r="G673" s="98" t="s">
        <v>1076</v>
      </c>
      <c r="H673" s="99">
        <v>4419</v>
      </c>
      <c r="I673" s="97">
        <v>3</v>
      </c>
      <c r="J673" s="100">
        <f>หนองคาย!F79</f>
        <v>702167.21</v>
      </c>
      <c r="K673" s="101">
        <f>หนองคาย!AI79</f>
        <v>766186.67999999993</v>
      </c>
      <c r="L673" s="102">
        <f>หนองคาย!AJ79</f>
        <v>1267385.52</v>
      </c>
      <c r="M673" s="102">
        <f>หนองคาย!AK79</f>
        <v>1341699.45</v>
      </c>
      <c r="N673" s="98"/>
      <c r="O673" s="98"/>
      <c r="P673" s="98"/>
      <c r="Q673" s="90">
        <f t="shared" si="24"/>
        <v>-74313.929999999935</v>
      </c>
      <c r="R673" s="91">
        <f t="shared" si="25"/>
        <v>286.80369314324508</v>
      </c>
    </row>
    <row r="674" spans="1:18" x14ac:dyDescent="0.7">
      <c r="A674" s="97">
        <v>7</v>
      </c>
      <c r="B674" s="98" t="s">
        <v>48</v>
      </c>
      <c r="C674" s="98" t="s">
        <v>438</v>
      </c>
      <c r="D674" s="98" t="s">
        <v>116</v>
      </c>
      <c r="E674" s="98" t="s">
        <v>439</v>
      </c>
      <c r="F674" s="98" t="s">
        <v>166</v>
      </c>
      <c r="G674" s="98" t="s">
        <v>1077</v>
      </c>
      <c r="H674" s="99">
        <v>4269</v>
      </c>
      <c r="I674" s="97">
        <v>3</v>
      </c>
      <c r="J674" s="100">
        <f>หนองคาย!F80</f>
        <v>823735.7</v>
      </c>
      <c r="K674" s="101">
        <f>หนองคาย!AI80</f>
        <v>1347105.77</v>
      </c>
      <c r="L674" s="102">
        <f>หนองคาย!AJ80</f>
        <v>870436.33000000007</v>
      </c>
      <c r="M674" s="102">
        <f>หนองคาย!AK80</f>
        <v>828434.38</v>
      </c>
      <c r="N674" s="98"/>
      <c r="O674" s="98"/>
      <c r="P674" s="98"/>
      <c r="Q674" s="90">
        <f t="shared" si="24"/>
        <v>42001.95000000007</v>
      </c>
      <c r="R674" s="91">
        <f t="shared" si="25"/>
        <v>203.89700866713517</v>
      </c>
    </row>
    <row r="675" spans="1:18" s="109" customFormat="1" x14ac:dyDescent="0.7">
      <c r="A675" s="103">
        <v>8</v>
      </c>
      <c r="B675" s="104" t="s">
        <v>48</v>
      </c>
      <c r="C675" s="104"/>
      <c r="D675" s="104"/>
      <c r="E675" s="104" t="s">
        <v>63</v>
      </c>
      <c r="F675" s="104"/>
      <c r="G675" s="104" t="s">
        <v>441</v>
      </c>
      <c r="H675" s="110">
        <f>SUM(H669:H674)</f>
        <v>28234</v>
      </c>
      <c r="I675" s="103"/>
      <c r="J675" s="106">
        <f>SUM(J668:J674)</f>
        <v>4416857.3599999994</v>
      </c>
      <c r="K675" s="106">
        <f>SUM(K668:K674)</f>
        <v>5595009.7400000002</v>
      </c>
      <c r="L675" s="106">
        <f>SUM(L668:L674)</f>
        <v>8690769.459999999</v>
      </c>
      <c r="M675" s="106">
        <f>SUM(M668:M674)</f>
        <v>7672313.0099999998</v>
      </c>
      <c r="N675" s="104">
        <v>6</v>
      </c>
      <c r="O675" s="104">
        <v>6</v>
      </c>
      <c r="P675" s="104">
        <f>N675-O675</f>
        <v>0</v>
      </c>
      <c r="Q675" s="107">
        <f t="shared" si="24"/>
        <v>1018456.4499999993</v>
      </c>
      <c r="R675" s="108">
        <f>L675/H675</f>
        <v>307.81219310051705</v>
      </c>
    </row>
    <row r="676" spans="1:18" x14ac:dyDescent="0.7">
      <c r="A676" s="97">
        <v>1</v>
      </c>
      <c r="B676" s="98" t="s">
        <v>48</v>
      </c>
      <c r="C676" s="98" t="s">
        <v>442</v>
      </c>
      <c r="D676" s="98" t="s">
        <v>104</v>
      </c>
      <c r="E676" s="98" t="s">
        <v>443</v>
      </c>
      <c r="F676" s="98" t="s">
        <v>196</v>
      </c>
      <c r="G676" s="98" t="s">
        <v>444</v>
      </c>
      <c r="H676" s="99"/>
      <c r="I676" s="97"/>
      <c r="J676" s="100"/>
      <c r="K676" s="101"/>
      <c r="L676" s="102"/>
      <c r="M676" s="102"/>
      <c r="N676" s="98"/>
      <c r="O676" s="98"/>
      <c r="P676" s="98"/>
    </row>
    <row r="677" spans="1:18" x14ac:dyDescent="0.7">
      <c r="A677" s="97">
        <v>2</v>
      </c>
      <c r="B677" s="98" t="s">
        <v>48</v>
      </c>
      <c r="C677" s="98" t="s">
        <v>442</v>
      </c>
      <c r="D677" s="98" t="s">
        <v>104</v>
      </c>
      <c r="E677" s="98" t="s">
        <v>443</v>
      </c>
      <c r="F677" s="98" t="s">
        <v>166</v>
      </c>
      <c r="G677" s="98" t="s">
        <v>1078</v>
      </c>
      <c r="H677" s="99">
        <v>1113</v>
      </c>
      <c r="I677" s="97">
        <v>1</v>
      </c>
      <c r="J677" s="100">
        <f>หนองคาย!F81</f>
        <v>325966.38</v>
      </c>
      <c r="K677" s="101">
        <f>หนองคาย!AI81</f>
        <v>334312.14</v>
      </c>
      <c r="L677" s="102">
        <f>หนองคาย!AJ81</f>
        <v>691238.15</v>
      </c>
      <c r="M677" s="102">
        <f>หนองคาย!AK81</f>
        <v>1395490.92</v>
      </c>
      <c r="N677" s="98"/>
      <c r="O677" s="98"/>
      <c r="P677" s="98"/>
      <c r="Q677" s="90">
        <f t="shared" si="24"/>
        <v>-704252.7699999999</v>
      </c>
      <c r="R677" s="91">
        <f t="shared" si="25"/>
        <v>621.05853548966763</v>
      </c>
    </row>
    <row r="678" spans="1:18" x14ac:dyDescent="0.7">
      <c r="A678" s="97">
        <v>3</v>
      </c>
      <c r="B678" s="98" t="s">
        <v>48</v>
      </c>
      <c r="C678" s="98" t="s">
        <v>442</v>
      </c>
      <c r="D678" s="98" t="s">
        <v>104</v>
      </c>
      <c r="E678" s="98" t="s">
        <v>443</v>
      </c>
      <c r="F678" s="98" t="s">
        <v>166</v>
      </c>
      <c r="G678" s="98" t="s">
        <v>1079</v>
      </c>
      <c r="H678" s="99">
        <v>1149</v>
      </c>
      <c r="I678" s="97">
        <v>1</v>
      </c>
      <c r="J678" s="100">
        <f>หนองคาย!F82</f>
        <v>1012133.18</v>
      </c>
      <c r="K678" s="101">
        <f>หนองคาย!AI82</f>
        <v>1064647.5500000003</v>
      </c>
      <c r="L678" s="102">
        <f>หนองคาย!AJ82</f>
        <v>743053.18</v>
      </c>
      <c r="M678" s="102">
        <f>หนองคาย!AK82</f>
        <v>597872.94000000006</v>
      </c>
      <c r="N678" s="98"/>
      <c r="O678" s="98"/>
      <c r="P678" s="98"/>
      <c r="Q678" s="90">
        <f t="shared" si="24"/>
        <v>145180.24</v>
      </c>
      <c r="R678" s="91">
        <f t="shared" si="25"/>
        <v>646.69554395126204</v>
      </c>
    </row>
    <row r="679" spans="1:18" x14ac:dyDescent="0.7">
      <c r="A679" s="97">
        <v>4</v>
      </c>
      <c r="B679" s="98" t="s">
        <v>48</v>
      </c>
      <c r="C679" s="98" t="s">
        <v>442</v>
      </c>
      <c r="D679" s="98" t="s">
        <v>104</v>
      </c>
      <c r="E679" s="98" t="s">
        <v>443</v>
      </c>
      <c r="F679" s="98" t="s">
        <v>166</v>
      </c>
      <c r="G679" s="98" t="s">
        <v>1080</v>
      </c>
      <c r="H679" s="99">
        <v>2337</v>
      </c>
      <c r="I679" s="97">
        <v>2</v>
      </c>
      <c r="J679" s="100">
        <f>หนองคาย!F83</f>
        <v>524292.32999999996</v>
      </c>
      <c r="K679" s="101">
        <f>หนองคาย!AI83</f>
        <v>538103.87</v>
      </c>
      <c r="L679" s="102">
        <f>หนองคาย!AJ83</f>
        <v>951977.64</v>
      </c>
      <c r="M679" s="102">
        <f>หนองคาย!AK83</f>
        <v>737780.75</v>
      </c>
      <c r="N679" s="98"/>
      <c r="O679" s="98"/>
      <c r="P679" s="98"/>
      <c r="Q679" s="90">
        <f t="shared" si="24"/>
        <v>214196.89</v>
      </c>
      <c r="R679" s="91">
        <f t="shared" si="25"/>
        <v>407.35029525032093</v>
      </c>
    </row>
    <row r="680" spans="1:18" x14ac:dyDescent="0.7">
      <c r="A680" s="97">
        <v>5</v>
      </c>
      <c r="B680" s="98" t="s">
        <v>48</v>
      </c>
      <c r="C680" s="98" t="s">
        <v>442</v>
      </c>
      <c r="D680" s="98" t="s">
        <v>104</v>
      </c>
      <c r="E680" s="98" t="s">
        <v>443</v>
      </c>
      <c r="F680" s="98" t="s">
        <v>166</v>
      </c>
      <c r="G680" s="98" t="s">
        <v>1081</v>
      </c>
      <c r="H680" s="99">
        <v>2469</v>
      </c>
      <c r="I680" s="97">
        <v>2</v>
      </c>
      <c r="J680" s="100">
        <f>หนองคาย!F84</f>
        <v>355694.89</v>
      </c>
      <c r="K680" s="101">
        <f>หนองคาย!AI84</f>
        <v>359558.87</v>
      </c>
      <c r="L680" s="102">
        <f>หนองคาย!AJ84</f>
        <v>1238681.1299999999</v>
      </c>
      <c r="M680" s="102">
        <f>หนองคาย!AK84</f>
        <v>980253.53</v>
      </c>
      <c r="N680" s="98"/>
      <c r="O680" s="98"/>
      <c r="P680" s="98"/>
      <c r="Q680" s="90">
        <f t="shared" si="24"/>
        <v>258427.59999999986</v>
      </c>
      <c r="R680" s="91">
        <f t="shared" si="25"/>
        <v>501.69345078979342</v>
      </c>
    </row>
    <row r="681" spans="1:18" x14ac:dyDescent="0.7">
      <c r="A681" s="97">
        <v>6</v>
      </c>
      <c r="B681" s="98" t="s">
        <v>48</v>
      </c>
      <c r="C681" s="98" t="s">
        <v>442</v>
      </c>
      <c r="D681" s="98" t="s">
        <v>104</v>
      </c>
      <c r="E681" s="98" t="s">
        <v>443</v>
      </c>
      <c r="F681" s="98" t="s">
        <v>166</v>
      </c>
      <c r="G681" s="98" t="s">
        <v>1082</v>
      </c>
      <c r="H681" s="99">
        <v>3510</v>
      </c>
      <c r="I681" s="97">
        <v>3</v>
      </c>
      <c r="J681" s="100">
        <f>หนองคาย!F85</f>
        <v>591774.96</v>
      </c>
      <c r="K681" s="101">
        <f>หนองคาย!AI85</f>
        <v>608746.77999999991</v>
      </c>
      <c r="L681" s="102">
        <f>หนองคาย!AJ85</f>
        <v>1168551.57</v>
      </c>
      <c r="M681" s="102">
        <f>หนองคาย!AK85</f>
        <v>1040931.1399999999</v>
      </c>
      <c r="N681" s="98"/>
      <c r="O681" s="98"/>
      <c r="P681" s="98"/>
      <c r="Q681" s="90">
        <f t="shared" si="24"/>
        <v>127620.43000000017</v>
      </c>
      <c r="R681" s="91">
        <f t="shared" si="25"/>
        <v>332.92067521367522</v>
      </c>
    </row>
    <row r="682" spans="1:18" s="109" customFormat="1" x14ac:dyDescent="0.7">
      <c r="A682" s="103">
        <v>9</v>
      </c>
      <c r="B682" s="104" t="s">
        <v>48</v>
      </c>
      <c r="C682" s="104"/>
      <c r="D682" s="104"/>
      <c r="E682" s="104" t="s">
        <v>63</v>
      </c>
      <c r="F682" s="104"/>
      <c r="G682" s="104" t="s">
        <v>445</v>
      </c>
      <c r="H682" s="110">
        <f>SUM(H677:H681)</f>
        <v>10578</v>
      </c>
      <c r="I682" s="103"/>
      <c r="J682" s="106">
        <f>SUM(J676:J681)</f>
        <v>2809861.74</v>
      </c>
      <c r="K682" s="106">
        <f>SUM(K676:K681)</f>
        <v>2905369.2100000004</v>
      </c>
      <c r="L682" s="106">
        <f>SUM(L676:L681)</f>
        <v>4793501.67</v>
      </c>
      <c r="M682" s="106">
        <f>SUM(M676:M681)</f>
        <v>4752329.2799999993</v>
      </c>
      <c r="N682" s="104">
        <v>5</v>
      </c>
      <c r="O682" s="104">
        <v>5</v>
      </c>
      <c r="P682" s="104"/>
      <c r="Q682" s="107">
        <f t="shared" si="24"/>
        <v>41172.390000000596</v>
      </c>
      <c r="R682" s="108">
        <f t="shared" si="25"/>
        <v>453.15765456608051</v>
      </c>
    </row>
    <row r="683" spans="1:18" s="109" customFormat="1" x14ac:dyDescent="0.7">
      <c r="A683" s="174"/>
      <c r="B683" s="175" t="s">
        <v>48</v>
      </c>
      <c r="C683" s="175" t="s">
        <v>48</v>
      </c>
      <c r="D683" s="175" t="s">
        <v>48</v>
      </c>
      <c r="E683" s="175" t="s">
        <v>48</v>
      </c>
      <c r="F683" s="175"/>
      <c r="G683" s="175" t="s">
        <v>446</v>
      </c>
      <c r="H683" s="176">
        <f>H609+H621+H638+H646+H653+H658+H667+H675+H682</f>
        <v>305792</v>
      </c>
      <c r="I683" s="174"/>
      <c r="J683" s="177">
        <f t="shared" ref="J683:O683" si="26">J609+J621+J638+J646+J653+J658+J667+J675+J682</f>
        <v>68772359.689999998</v>
      </c>
      <c r="K683" s="178">
        <f t="shared" si="26"/>
        <v>76738162.939999998</v>
      </c>
      <c r="L683" s="177">
        <f t="shared" si="26"/>
        <v>112235299.22999999</v>
      </c>
      <c r="M683" s="177">
        <f t="shared" si="26"/>
        <v>90739421.300000027</v>
      </c>
      <c r="N683" s="175">
        <f t="shared" si="26"/>
        <v>74</v>
      </c>
      <c r="O683" s="175">
        <f t="shared" si="26"/>
        <v>74</v>
      </c>
      <c r="P683" s="175">
        <f>N683-O683</f>
        <v>0</v>
      </c>
      <c r="Q683" s="107">
        <f t="shared" si="24"/>
        <v>21495877.929999962</v>
      </c>
      <c r="R683" s="108">
        <f t="shared" si="25"/>
        <v>367.03150909768726</v>
      </c>
    </row>
    <row r="684" spans="1:18" ht="25.2" thickBot="1" x14ac:dyDescent="0.75">
      <c r="A684" s="179"/>
      <c r="B684" s="180"/>
      <c r="C684" s="180"/>
      <c r="D684" s="180"/>
      <c r="E684" s="376" t="s">
        <v>447</v>
      </c>
      <c r="F684" s="377"/>
      <c r="G684" s="378"/>
      <c r="H684" s="181"/>
      <c r="I684" s="179"/>
      <c r="J684" s="182">
        <f>J683/O683</f>
        <v>929356.21202702704</v>
      </c>
      <c r="K684" s="183">
        <f>K683/O683</f>
        <v>1037002.2018918919</v>
      </c>
      <c r="L684" s="182">
        <f>L683/O683</f>
        <v>1516693.2328378377</v>
      </c>
      <c r="M684" s="182">
        <f>M683/O683</f>
        <v>1226208.3959459462</v>
      </c>
      <c r="N684" s="184"/>
      <c r="O684" s="184"/>
      <c r="P684" s="184"/>
      <c r="Q684" s="90">
        <f t="shared" si="24"/>
        <v>290484.83689189143</v>
      </c>
    </row>
    <row r="685" spans="1:18" ht="25.2" thickTop="1" x14ac:dyDescent="0.7">
      <c r="A685" s="128">
        <v>1</v>
      </c>
      <c r="B685" s="129" t="s">
        <v>47</v>
      </c>
      <c r="C685" s="129" t="s">
        <v>448</v>
      </c>
      <c r="D685" s="129" t="s">
        <v>449</v>
      </c>
      <c r="E685" s="129" t="s">
        <v>450</v>
      </c>
      <c r="F685" s="129" t="s">
        <v>290</v>
      </c>
      <c r="G685" s="129" t="s">
        <v>451</v>
      </c>
      <c r="H685" s="130"/>
      <c r="I685" s="128"/>
      <c r="J685" s="131"/>
      <c r="K685" s="132"/>
      <c r="L685" s="133"/>
      <c r="M685" s="133"/>
      <c r="N685" s="129"/>
      <c r="O685" s="129"/>
      <c r="P685" s="129"/>
    </row>
    <row r="686" spans="1:18" x14ac:dyDescent="0.7">
      <c r="A686" s="97">
        <v>2</v>
      </c>
      <c r="B686" s="98" t="s">
        <v>47</v>
      </c>
      <c r="C686" s="98" t="s">
        <v>448</v>
      </c>
      <c r="D686" s="98" t="s">
        <v>449</v>
      </c>
      <c r="E686" s="98" t="s">
        <v>450</v>
      </c>
      <c r="F686" s="98" t="s">
        <v>166</v>
      </c>
      <c r="G686" s="98" t="s">
        <v>1083</v>
      </c>
      <c r="H686" s="99">
        <v>5138</v>
      </c>
      <c r="I686" s="97">
        <v>4</v>
      </c>
      <c r="J686" s="100">
        <f>สกลนคร!F22</f>
        <v>834383.88</v>
      </c>
      <c r="K686" s="101">
        <f>สกลนคร!AI22</f>
        <v>1327956.46</v>
      </c>
      <c r="L686" s="102">
        <f>สกลนคร!AJ22</f>
        <v>1529773.1500000001</v>
      </c>
      <c r="M686" s="102">
        <f>สกลนคร!AK22</f>
        <v>1266691.01</v>
      </c>
      <c r="N686" s="98"/>
      <c r="O686" s="98"/>
      <c r="P686" s="98"/>
      <c r="Q686" s="90">
        <f t="shared" si="24"/>
        <v>263082.14000000013</v>
      </c>
      <c r="R686" s="91">
        <f t="shared" si="25"/>
        <v>297.7370864149475</v>
      </c>
    </row>
    <row r="687" spans="1:18" x14ac:dyDescent="0.7">
      <c r="A687" s="97">
        <v>3</v>
      </c>
      <c r="B687" s="98" t="s">
        <v>47</v>
      </c>
      <c r="C687" s="98" t="s">
        <v>448</v>
      </c>
      <c r="D687" s="98" t="s">
        <v>449</v>
      </c>
      <c r="E687" s="98" t="s">
        <v>450</v>
      </c>
      <c r="F687" s="98" t="s">
        <v>166</v>
      </c>
      <c r="G687" s="98" t="s">
        <v>1084</v>
      </c>
      <c r="H687" s="99">
        <v>3999</v>
      </c>
      <c r="I687" s="97">
        <v>3</v>
      </c>
      <c r="J687" s="100">
        <f>สกลนคร!F23</f>
        <v>627197.86</v>
      </c>
      <c r="K687" s="101">
        <f>สกลนคร!AI23</f>
        <v>798406.14</v>
      </c>
      <c r="L687" s="102">
        <f>สกลนคร!AJ23</f>
        <v>1401980.75</v>
      </c>
      <c r="M687" s="102">
        <f>สกลนคร!AK23</f>
        <v>1058190.29</v>
      </c>
      <c r="N687" s="98"/>
      <c r="O687" s="98"/>
      <c r="P687" s="98"/>
      <c r="Q687" s="90">
        <f t="shared" si="24"/>
        <v>343790.45999999996</v>
      </c>
      <c r="R687" s="91">
        <f t="shared" si="25"/>
        <v>350.58283320830208</v>
      </c>
    </row>
    <row r="688" spans="1:18" x14ac:dyDescent="0.7">
      <c r="A688" s="97">
        <v>4</v>
      </c>
      <c r="B688" s="98" t="s">
        <v>47</v>
      </c>
      <c r="C688" s="98" t="s">
        <v>448</v>
      </c>
      <c r="D688" s="98" t="s">
        <v>449</v>
      </c>
      <c r="E688" s="98" t="s">
        <v>450</v>
      </c>
      <c r="F688" s="98" t="s">
        <v>166</v>
      </c>
      <c r="G688" s="98" t="s">
        <v>1085</v>
      </c>
      <c r="H688" s="99">
        <v>9129</v>
      </c>
      <c r="I688" s="97">
        <v>5</v>
      </c>
      <c r="J688" s="100">
        <f>สกลนคร!F24</f>
        <v>1931107.37</v>
      </c>
      <c r="K688" s="101">
        <f>สกลนคร!AI24</f>
        <v>2207201.6</v>
      </c>
      <c r="L688" s="102">
        <f>สกลนคร!AJ24</f>
        <v>2266460.63</v>
      </c>
      <c r="M688" s="102">
        <f>สกลนคร!AK24</f>
        <v>1421269.53</v>
      </c>
      <c r="N688" s="98"/>
      <c r="O688" s="98"/>
      <c r="P688" s="98"/>
      <c r="Q688" s="90">
        <f t="shared" si="24"/>
        <v>845191.09999999986</v>
      </c>
      <c r="R688" s="91">
        <f t="shared" si="25"/>
        <v>248.27041625588782</v>
      </c>
    </row>
    <row r="689" spans="1:18" x14ac:dyDescent="0.7">
      <c r="A689" s="97">
        <v>5</v>
      </c>
      <c r="B689" s="98" t="s">
        <v>47</v>
      </c>
      <c r="C689" s="98" t="s">
        <v>448</v>
      </c>
      <c r="D689" s="98" t="s">
        <v>449</v>
      </c>
      <c r="E689" s="98" t="s">
        <v>450</v>
      </c>
      <c r="F689" s="98" t="s">
        <v>166</v>
      </c>
      <c r="G689" s="98" t="s">
        <v>1086</v>
      </c>
      <c r="H689" s="99">
        <v>4195</v>
      </c>
      <c r="I689" s="97">
        <v>3</v>
      </c>
      <c r="J689" s="100">
        <f>สกลนคร!F25</f>
        <v>826479.68</v>
      </c>
      <c r="K689" s="101">
        <f>สกลนคร!AI25</f>
        <v>986212.99</v>
      </c>
      <c r="L689" s="102">
        <f>สกลนคร!AJ25</f>
        <v>1092356.4000000001</v>
      </c>
      <c r="M689" s="102">
        <f>สกลนคร!AK25</f>
        <v>704163.23</v>
      </c>
      <c r="N689" s="98"/>
      <c r="O689" s="98"/>
      <c r="P689" s="98"/>
      <c r="Q689" s="90">
        <f t="shared" si="24"/>
        <v>388193.17000000016</v>
      </c>
      <c r="R689" s="91">
        <f t="shared" si="25"/>
        <v>260.39485101311089</v>
      </c>
    </row>
    <row r="690" spans="1:18" x14ac:dyDescent="0.7">
      <c r="A690" s="97">
        <v>6</v>
      </c>
      <c r="B690" s="98" t="s">
        <v>47</v>
      </c>
      <c r="C690" s="98" t="s">
        <v>448</v>
      </c>
      <c r="D690" s="98" t="s">
        <v>449</v>
      </c>
      <c r="E690" s="98" t="s">
        <v>450</v>
      </c>
      <c r="F690" s="98" t="s">
        <v>166</v>
      </c>
      <c r="G690" s="98" t="s">
        <v>1087</v>
      </c>
      <c r="H690" s="99">
        <v>2134</v>
      </c>
      <c r="I690" s="97">
        <v>2</v>
      </c>
      <c r="J690" s="100">
        <f>สกลนคร!F26</f>
        <v>400724.47</v>
      </c>
      <c r="K690" s="101">
        <f>สกลนคร!AI26</f>
        <v>521591.22</v>
      </c>
      <c r="L690" s="102">
        <f>สกลนคร!AJ26</f>
        <v>829006.96</v>
      </c>
      <c r="M690" s="102">
        <f>สกลนคร!AK26</f>
        <v>657563.81999999995</v>
      </c>
      <c r="N690" s="98"/>
      <c r="O690" s="98"/>
      <c r="P690" s="98"/>
      <c r="Q690" s="90">
        <f t="shared" si="24"/>
        <v>171443.14</v>
      </c>
      <c r="R690" s="91">
        <f t="shared" si="25"/>
        <v>388.47561387066543</v>
      </c>
    </row>
    <row r="691" spans="1:18" x14ac:dyDescent="0.7">
      <c r="A691" s="97">
        <v>7</v>
      </c>
      <c r="B691" s="98" t="s">
        <v>47</v>
      </c>
      <c r="C691" s="98" t="s">
        <v>448</v>
      </c>
      <c r="D691" s="98" t="s">
        <v>449</v>
      </c>
      <c r="E691" s="98" t="s">
        <v>450</v>
      </c>
      <c r="F691" s="98" t="s">
        <v>166</v>
      </c>
      <c r="G691" s="98" t="s">
        <v>1088</v>
      </c>
      <c r="H691" s="99">
        <v>4917</v>
      </c>
      <c r="I691" s="97">
        <v>4</v>
      </c>
      <c r="J691" s="100">
        <f>สกลนคร!F27</f>
        <v>949449.25</v>
      </c>
      <c r="K691" s="101">
        <f>สกลนคร!AI27</f>
        <v>1121511.6600000001</v>
      </c>
      <c r="L691" s="102">
        <f>สกลนคร!AJ27</f>
        <v>1658613.38</v>
      </c>
      <c r="M691" s="102">
        <f>สกลนคร!AK27</f>
        <v>1305996.2000000002</v>
      </c>
      <c r="N691" s="98"/>
      <c r="O691" s="98"/>
      <c r="P691" s="98"/>
      <c r="Q691" s="90">
        <f t="shared" si="24"/>
        <v>352617.1799999997</v>
      </c>
      <c r="R691" s="91">
        <f t="shared" si="25"/>
        <v>337.32222493390276</v>
      </c>
    </row>
    <row r="692" spans="1:18" x14ac:dyDescent="0.7">
      <c r="A692" s="97">
        <v>8</v>
      </c>
      <c r="B692" s="98" t="s">
        <v>47</v>
      </c>
      <c r="C692" s="98" t="s">
        <v>448</v>
      </c>
      <c r="D692" s="98" t="s">
        <v>449</v>
      </c>
      <c r="E692" s="98" t="s">
        <v>450</v>
      </c>
      <c r="F692" s="98" t="s">
        <v>166</v>
      </c>
      <c r="G692" s="98" t="s">
        <v>1089</v>
      </c>
      <c r="H692" s="99">
        <v>5095</v>
      </c>
      <c r="I692" s="97">
        <v>4</v>
      </c>
      <c r="J692" s="100">
        <f>สกลนคร!F28</f>
        <v>730876.34</v>
      </c>
      <c r="K692" s="101">
        <f>สกลนคร!AI28</f>
        <v>925621.4</v>
      </c>
      <c r="L692" s="102">
        <f>สกลนคร!AJ28</f>
        <v>992941.9</v>
      </c>
      <c r="M692" s="102">
        <f>สกลนคร!AK28</f>
        <v>806072.24</v>
      </c>
      <c r="N692" s="98"/>
      <c r="O692" s="98"/>
      <c r="P692" s="98"/>
      <c r="Q692" s="90">
        <f t="shared" si="24"/>
        <v>186869.66000000003</v>
      </c>
      <c r="R692" s="91">
        <f t="shared" si="25"/>
        <v>194.88555446516193</v>
      </c>
    </row>
    <row r="693" spans="1:18" x14ac:dyDescent="0.7">
      <c r="A693" s="97">
        <v>9</v>
      </c>
      <c r="B693" s="98" t="s">
        <v>47</v>
      </c>
      <c r="C693" s="98" t="s">
        <v>448</v>
      </c>
      <c r="D693" s="98" t="s">
        <v>449</v>
      </c>
      <c r="E693" s="98" t="s">
        <v>450</v>
      </c>
      <c r="F693" s="98" t="s">
        <v>166</v>
      </c>
      <c r="G693" s="98" t="s">
        <v>1090</v>
      </c>
      <c r="H693" s="99">
        <v>7253</v>
      </c>
      <c r="I693" s="97">
        <v>5</v>
      </c>
      <c r="J693" s="100">
        <f>สกลนคร!F29</f>
        <v>898078</v>
      </c>
      <c r="K693" s="101">
        <f>สกลนคร!AI29</f>
        <v>1149857.8800000001</v>
      </c>
      <c r="L693" s="102">
        <f>สกลนคร!AJ29</f>
        <v>3487515.43</v>
      </c>
      <c r="M693" s="102">
        <f>สกลนคร!AK29</f>
        <v>3173268.74</v>
      </c>
      <c r="N693" s="98"/>
      <c r="O693" s="98"/>
      <c r="P693" s="98"/>
      <c r="Q693" s="90">
        <f t="shared" si="24"/>
        <v>314246.68999999994</v>
      </c>
      <c r="R693" s="91">
        <f t="shared" si="25"/>
        <v>480.83764373362749</v>
      </c>
    </row>
    <row r="694" spans="1:18" x14ac:dyDescent="0.7">
      <c r="A694" s="97">
        <v>10</v>
      </c>
      <c r="B694" s="98" t="s">
        <v>47</v>
      </c>
      <c r="C694" s="98" t="s">
        <v>448</v>
      </c>
      <c r="D694" s="98" t="s">
        <v>449</v>
      </c>
      <c r="E694" s="98" t="s">
        <v>450</v>
      </c>
      <c r="F694" s="98" t="s">
        <v>166</v>
      </c>
      <c r="G694" s="98" t="s">
        <v>1091</v>
      </c>
      <c r="H694" s="99">
        <v>8018</v>
      </c>
      <c r="I694" s="97">
        <v>5</v>
      </c>
      <c r="J694" s="100">
        <f>สกลนคร!F30</f>
        <v>1594307</v>
      </c>
      <c r="K694" s="101">
        <f>สกลนคร!AI30</f>
        <v>2352827.5299999998</v>
      </c>
      <c r="L694" s="102">
        <f>สกลนคร!AJ30</f>
        <v>2603252.83</v>
      </c>
      <c r="M694" s="102">
        <f>สกลนคร!AK30</f>
        <v>2458806.85</v>
      </c>
      <c r="N694" s="98"/>
      <c r="O694" s="98"/>
      <c r="P694" s="98"/>
      <c r="Q694" s="90">
        <f t="shared" si="24"/>
        <v>144445.97999999998</v>
      </c>
      <c r="R694" s="91">
        <f t="shared" si="25"/>
        <v>324.67608256423051</v>
      </c>
    </row>
    <row r="695" spans="1:18" x14ac:dyDescent="0.7">
      <c r="A695" s="97">
        <v>11</v>
      </c>
      <c r="B695" s="98" t="s">
        <v>47</v>
      </c>
      <c r="C695" s="98" t="s">
        <v>448</v>
      </c>
      <c r="D695" s="98" t="s">
        <v>449</v>
      </c>
      <c r="E695" s="98" t="s">
        <v>450</v>
      </c>
      <c r="F695" s="98" t="s">
        <v>166</v>
      </c>
      <c r="G695" s="98" t="s">
        <v>1092</v>
      </c>
      <c r="H695" s="99">
        <v>3577</v>
      </c>
      <c r="I695" s="97">
        <v>3</v>
      </c>
      <c r="J695" s="100">
        <f>สกลนคร!F31</f>
        <v>762675.33</v>
      </c>
      <c r="K695" s="101">
        <f>สกลนคร!AI31</f>
        <v>1351729.08</v>
      </c>
      <c r="L695" s="102">
        <f>สกลนคร!AJ31</f>
        <v>1156745.8400000001</v>
      </c>
      <c r="M695" s="102">
        <f>สกลนคร!AK31</f>
        <v>896491.54999999993</v>
      </c>
      <c r="N695" s="98"/>
      <c r="O695" s="98"/>
      <c r="P695" s="98"/>
      <c r="Q695" s="90">
        <f t="shared" si="24"/>
        <v>260254.29000000015</v>
      </c>
      <c r="R695" s="91">
        <f t="shared" si="25"/>
        <v>323.38435560525585</v>
      </c>
    </row>
    <row r="696" spans="1:18" x14ac:dyDescent="0.7">
      <c r="A696" s="97">
        <v>12</v>
      </c>
      <c r="B696" s="98" t="s">
        <v>47</v>
      </c>
      <c r="C696" s="98" t="s">
        <v>448</v>
      </c>
      <c r="D696" s="98" t="s">
        <v>449</v>
      </c>
      <c r="E696" s="98" t="s">
        <v>450</v>
      </c>
      <c r="F696" s="98" t="s">
        <v>166</v>
      </c>
      <c r="G696" s="98" t="s">
        <v>1093</v>
      </c>
      <c r="H696" s="99">
        <v>3160</v>
      </c>
      <c r="I696" s="97">
        <v>3</v>
      </c>
      <c r="J696" s="100">
        <f>สกลนคร!F32</f>
        <v>989761.35</v>
      </c>
      <c r="K696" s="101">
        <f>สกลนคร!AI32</f>
        <v>1264500.44</v>
      </c>
      <c r="L696" s="102">
        <f>สกลนคร!AJ32</f>
        <v>1481560.13</v>
      </c>
      <c r="M696" s="102">
        <f>สกลนคร!AK32</f>
        <v>1177521.92</v>
      </c>
      <c r="N696" s="98"/>
      <c r="O696" s="98"/>
      <c r="P696" s="98"/>
      <c r="Q696" s="90">
        <f t="shared" si="24"/>
        <v>304038.20999999996</v>
      </c>
      <c r="R696" s="91">
        <f t="shared" si="25"/>
        <v>468.84814240506324</v>
      </c>
    </row>
    <row r="697" spans="1:18" x14ac:dyDescent="0.7">
      <c r="A697" s="97">
        <v>13</v>
      </c>
      <c r="B697" s="98" t="s">
        <v>47</v>
      </c>
      <c r="C697" s="98" t="s">
        <v>448</v>
      </c>
      <c r="D697" s="98" t="s">
        <v>449</v>
      </c>
      <c r="E697" s="98" t="s">
        <v>450</v>
      </c>
      <c r="F697" s="98" t="s">
        <v>166</v>
      </c>
      <c r="G697" s="98" t="s">
        <v>1094</v>
      </c>
      <c r="H697" s="99">
        <v>3883</v>
      </c>
      <c r="I697" s="97">
        <v>3</v>
      </c>
      <c r="J697" s="100">
        <f>สกลนคร!F33</f>
        <v>860902.40000000002</v>
      </c>
      <c r="K697" s="101">
        <f>สกลนคร!AI33</f>
        <v>1228167.06</v>
      </c>
      <c r="L697" s="102">
        <f>สกลนคร!AJ33</f>
        <v>1497565.56</v>
      </c>
      <c r="M697" s="102">
        <f>สกลนคร!AK33</f>
        <v>1201038.6399999999</v>
      </c>
      <c r="N697" s="98"/>
      <c r="O697" s="98"/>
      <c r="P697" s="98"/>
      <c r="Q697" s="90">
        <f t="shared" si="24"/>
        <v>296526.92000000016</v>
      </c>
      <c r="R697" s="91">
        <f t="shared" si="25"/>
        <v>385.67230491887716</v>
      </c>
    </row>
    <row r="698" spans="1:18" x14ac:dyDescent="0.7">
      <c r="A698" s="97">
        <v>14</v>
      </c>
      <c r="B698" s="98" t="s">
        <v>47</v>
      </c>
      <c r="C698" s="98" t="s">
        <v>448</v>
      </c>
      <c r="D698" s="98" t="s">
        <v>449</v>
      </c>
      <c r="E698" s="98" t="s">
        <v>450</v>
      </c>
      <c r="F698" s="98" t="s">
        <v>166</v>
      </c>
      <c r="G698" s="98" t="s">
        <v>1095</v>
      </c>
      <c r="H698" s="99">
        <v>3847</v>
      </c>
      <c r="I698" s="97">
        <v>3</v>
      </c>
      <c r="J698" s="100">
        <f>สกลนคร!F34</f>
        <v>1417049.77</v>
      </c>
      <c r="K698" s="101">
        <f>สกลนคร!AI34</f>
        <v>1815361.9500000002</v>
      </c>
      <c r="L698" s="102">
        <f>สกลนคร!AJ34</f>
        <v>1110588.6299999999</v>
      </c>
      <c r="M698" s="102">
        <f>สกลนคร!AK34</f>
        <v>714664.47</v>
      </c>
      <c r="N698" s="98"/>
      <c r="O698" s="98"/>
      <c r="P698" s="98"/>
      <c r="Q698" s="90">
        <f t="shared" si="24"/>
        <v>395924.15999999992</v>
      </c>
      <c r="R698" s="91">
        <f t="shared" si="25"/>
        <v>288.68953210293733</v>
      </c>
    </row>
    <row r="699" spans="1:18" x14ac:dyDescent="0.7">
      <c r="A699" s="97">
        <v>15</v>
      </c>
      <c r="B699" s="98" t="s">
        <v>47</v>
      </c>
      <c r="C699" s="98" t="s">
        <v>448</v>
      </c>
      <c r="D699" s="98" t="s">
        <v>449</v>
      </c>
      <c r="E699" s="98" t="s">
        <v>450</v>
      </c>
      <c r="F699" s="98" t="s">
        <v>166</v>
      </c>
      <c r="G699" s="98" t="s">
        <v>1096</v>
      </c>
      <c r="H699" s="99">
        <v>7106</v>
      </c>
      <c r="I699" s="97">
        <v>5</v>
      </c>
      <c r="J699" s="100">
        <f>สกลนคร!F35</f>
        <v>1862885.56</v>
      </c>
      <c r="K699" s="101">
        <f>สกลนคร!AI35</f>
        <v>2236939.85</v>
      </c>
      <c r="L699" s="102">
        <f>สกลนคร!AJ35</f>
        <v>1707727.5</v>
      </c>
      <c r="M699" s="102">
        <f>สกลนคร!AK35</f>
        <v>1415934.32</v>
      </c>
      <c r="N699" s="98"/>
      <c r="O699" s="98"/>
      <c r="P699" s="98"/>
      <c r="Q699" s="90">
        <f t="shared" si="24"/>
        <v>291793.17999999993</v>
      </c>
      <c r="R699" s="91">
        <f t="shared" si="25"/>
        <v>240.32191106107516</v>
      </c>
    </row>
    <row r="700" spans="1:18" x14ac:dyDescent="0.7">
      <c r="A700" s="97">
        <v>16</v>
      </c>
      <c r="B700" s="98" t="s">
        <v>47</v>
      </c>
      <c r="C700" s="98" t="s">
        <v>448</v>
      </c>
      <c r="D700" s="98" t="s">
        <v>449</v>
      </c>
      <c r="E700" s="98" t="s">
        <v>450</v>
      </c>
      <c r="F700" s="98" t="s">
        <v>166</v>
      </c>
      <c r="G700" s="98" t="s">
        <v>1097</v>
      </c>
      <c r="H700" s="99">
        <v>3440</v>
      </c>
      <c r="I700" s="97">
        <v>3</v>
      </c>
      <c r="J700" s="100">
        <f>สกลนคร!F36</f>
        <v>957205.85</v>
      </c>
      <c r="K700" s="101">
        <f>สกลนคร!AI36</f>
        <v>1086938.0099999998</v>
      </c>
      <c r="L700" s="102">
        <f>สกลนคร!AJ36</f>
        <v>1411179.2</v>
      </c>
      <c r="M700" s="102">
        <f>สกลนคร!AK36</f>
        <v>1249380.5899999999</v>
      </c>
      <c r="N700" s="98"/>
      <c r="O700" s="98"/>
      <c r="P700" s="98"/>
      <c r="Q700" s="90">
        <f t="shared" si="24"/>
        <v>161798.6100000001</v>
      </c>
      <c r="R700" s="91">
        <f t="shared" si="25"/>
        <v>410.22651162790697</v>
      </c>
    </row>
    <row r="701" spans="1:18" x14ac:dyDescent="0.7">
      <c r="A701" s="97">
        <v>17</v>
      </c>
      <c r="B701" s="98" t="s">
        <v>47</v>
      </c>
      <c r="C701" s="98" t="s">
        <v>448</v>
      </c>
      <c r="D701" s="98" t="s">
        <v>449</v>
      </c>
      <c r="E701" s="98" t="s">
        <v>450</v>
      </c>
      <c r="F701" s="98" t="s">
        <v>166</v>
      </c>
      <c r="G701" s="98" t="s">
        <v>1098</v>
      </c>
      <c r="H701" s="99">
        <v>4274</v>
      </c>
      <c r="I701" s="97">
        <v>3</v>
      </c>
      <c r="J701" s="100">
        <f>สกลนคร!F37</f>
        <v>1237552.79</v>
      </c>
      <c r="K701" s="101">
        <f>สกลนคร!AI37</f>
        <v>1492445.87</v>
      </c>
      <c r="L701" s="102">
        <f>สกลนคร!AJ37</f>
        <v>1273996.81</v>
      </c>
      <c r="M701" s="102">
        <f>สกลนคร!AK37</f>
        <v>905106.8</v>
      </c>
      <c r="N701" s="98"/>
      <c r="O701" s="98"/>
      <c r="P701" s="98"/>
      <c r="Q701" s="90">
        <f t="shared" si="24"/>
        <v>368890.01</v>
      </c>
      <c r="R701" s="91">
        <f t="shared" si="25"/>
        <v>298.08067618156298</v>
      </c>
    </row>
    <row r="702" spans="1:18" x14ac:dyDescent="0.7">
      <c r="A702" s="97">
        <v>18</v>
      </c>
      <c r="B702" s="98" t="s">
        <v>47</v>
      </c>
      <c r="C702" s="98" t="s">
        <v>448</v>
      </c>
      <c r="D702" s="98" t="s">
        <v>449</v>
      </c>
      <c r="E702" s="98" t="s">
        <v>450</v>
      </c>
      <c r="F702" s="98" t="s">
        <v>166</v>
      </c>
      <c r="G702" s="98" t="s">
        <v>1099</v>
      </c>
      <c r="H702" s="99">
        <v>2034</v>
      </c>
      <c r="I702" s="97">
        <v>2</v>
      </c>
      <c r="J702" s="100">
        <f>สกลนคร!F38</f>
        <v>618470.61</v>
      </c>
      <c r="K702" s="101">
        <f>สกลนคร!AI38</f>
        <v>764179.65999999992</v>
      </c>
      <c r="L702" s="102">
        <f>สกลนคร!AJ38</f>
        <v>878930</v>
      </c>
      <c r="M702" s="102">
        <f>สกลนคร!AK38</f>
        <v>671237.89</v>
      </c>
      <c r="N702" s="98"/>
      <c r="O702" s="98"/>
      <c r="P702" s="98"/>
      <c r="Q702" s="90">
        <f t="shared" si="24"/>
        <v>207692.11</v>
      </c>
      <c r="R702" s="91">
        <f t="shared" si="25"/>
        <v>432.11897738446413</v>
      </c>
    </row>
    <row r="703" spans="1:18" x14ac:dyDescent="0.7">
      <c r="A703" s="97">
        <v>19</v>
      </c>
      <c r="B703" s="98" t="s">
        <v>47</v>
      </c>
      <c r="C703" s="98" t="s">
        <v>448</v>
      </c>
      <c r="D703" s="98" t="s">
        <v>449</v>
      </c>
      <c r="E703" s="98" t="s">
        <v>450</v>
      </c>
      <c r="F703" s="98" t="s">
        <v>166</v>
      </c>
      <c r="G703" s="98" t="s">
        <v>1100</v>
      </c>
      <c r="H703" s="99">
        <v>5381</v>
      </c>
      <c r="I703" s="97">
        <v>4</v>
      </c>
      <c r="J703" s="100">
        <f>สกลนคร!F39</f>
        <v>896429.67</v>
      </c>
      <c r="K703" s="101">
        <f>สกลนคร!AI39</f>
        <v>1251305.51</v>
      </c>
      <c r="L703" s="102">
        <f>สกลนคร!AJ39</f>
        <v>2034761.1099999999</v>
      </c>
      <c r="M703" s="102">
        <f>สกลนคร!AK39</f>
        <v>1530177.11</v>
      </c>
      <c r="N703" s="98"/>
      <c r="O703" s="98"/>
      <c r="P703" s="98"/>
      <c r="Q703" s="90">
        <f t="shared" si="24"/>
        <v>504583.99999999977</v>
      </c>
      <c r="R703" s="91">
        <f t="shared" si="25"/>
        <v>378.13809886638171</v>
      </c>
    </row>
    <row r="704" spans="1:18" x14ac:dyDescent="0.7">
      <c r="A704" s="97">
        <v>20</v>
      </c>
      <c r="B704" s="98" t="s">
        <v>47</v>
      </c>
      <c r="C704" s="98" t="s">
        <v>448</v>
      </c>
      <c r="D704" s="98" t="s">
        <v>449</v>
      </c>
      <c r="E704" s="98" t="s">
        <v>450</v>
      </c>
      <c r="F704" s="98" t="s">
        <v>166</v>
      </c>
      <c r="G704" s="98" t="s">
        <v>1101</v>
      </c>
      <c r="H704" s="99">
        <v>2615</v>
      </c>
      <c r="I704" s="97">
        <v>2</v>
      </c>
      <c r="J704" s="100">
        <f>สกลนคร!F40</f>
        <v>1440336.74</v>
      </c>
      <c r="K704" s="101">
        <f>สกลนคร!AI40</f>
        <v>1863609.39</v>
      </c>
      <c r="L704" s="102">
        <f>สกลนคร!AJ40</f>
        <v>1060273.56</v>
      </c>
      <c r="M704" s="102">
        <f>สกลนคร!AK40</f>
        <v>827377.32</v>
      </c>
      <c r="N704" s="98"/>
      <c r="O704" s="98"/>
      <c r="P704" s="98"/>
      <c r="Q704" s="90">
        <f t="shared" si="24"/>
        <v>232896.24000000011</v>
      </c>
      <c r="R704" s="91">
        <f t="shared" si="25"/>
        <v>405.45834034416828</v>
      </c>
    </row>
    <row r="705" spans="1:18" x14ac:dyDescent="0.7">
      <c r="A705" s="97">
        <v>21</v>
      </c>
      <c r="B705" s="98" t="s">
        <v>47</v>
      </c>
      <c r="C705" s="98" t="s">
        <v>448</v>
      </c>
      <c r="D705" s="98" t="s">
        <v>449</v>
      </c>
      <c r="E705" s="98" t="s">
        <v>450</v>
      </c>
      <c r="F705" s="98" t="s">
        <v>166</v>
      </c>
      <c r="G705" s="98" t="s">
        <v>1102</v>
      </c>
      <c r="H705" s="99">
        <v>2358</v>
      </c>
      <c r="I705" s="97">
        <v>2</v>
      </c>
      <c r="J705" s="100">
        <f>สกลนคร!F41</f>
        <v>1558253.47</v>
      </c>
      <c r="K705" s="101">
        <f>สกลนคร!AI41</f>
        <v>1780429.58</v>
      </c>
      <c r="L705" s="102">
        <f>สกลนคร!AJ41</f>
        <v>1005309.6799999999</v>
      </c>
      <c r="M705" s="102">
        <f>สกลนคร!AK41</f>
        <v>841614.52</v>
      </c>
      <c r="N705" s="98"/>
      <c r="O705" s="98"/>
      <c r="P705" s="98"/>
      <c r="Q705" s="90">
        <f t="shared" si="24"/>
        <v>163695.15999999992</v>
      </c>
      <c r="R705" s="91">
        <f t="shared" si="25"/>
        <v>426.33998303647155</v>
      </c>
    </row>
    <row r="706" spans="1:18" x14ac:dyDescent="0.7">
      <c r="A706" s="97">
        <v>22</v>
      </c>
      <c r="B706" s="98" t="s">
        <v>47</v>
      </c>
      <c r="C706" s="98" t="s">
        <v>448</v>
      </c>
      <c r="D706" s="98" t="s">
        <v>449</v>
      </c>
      <c r="E706" s="98" t="s">
        <v>450</v>
      </c>
      <c r="F706" s="98" t="s">
        <v>166</v>
      </c>
      <c r="G706" s="98" t="s">
        <v>1103</v>
      </c>
      <c r="H706" s="99">
        <v>5963</v>
      </c>
      <c r="I706" s="97">
        <v>4</v>
      </c>
      <c r="J706" s="100">
        <f>สกลนคร!F42</f>
        <v>684442.77</v>
      </c>
      <c r="K706" s="101">
        <f>สกลนคร!AI42</f>
        <v>901514.47</v>
      </c>
      <c r="L706" s="102">
        <f>สกลนคร!AJ42</f>
        <v>1173193.78</v>
      </c>
      <c r="M706" s="102">
        <f>สกลนคร!AK42</f>
        <v>804240.50999999989</v>
      </c>
      <c r="N706" s="98"/>
      <c r="O706" s="98"/>
      <c r="P706" s="98"/>
      <c r="Q706" s="90">
        <f t="shared" si="24"/>
        <v>368953.27000000014</v>
      </c>
      <c r="R706" s="91">
        <f t="shared" si="25"/>
        <v>196.74556095924871</v>
      </c>
    </row>
    <row r="707" spans="1:18" x14ac:dyDescent="0.7">
      <c r="A707" s="97">
        <v>23</v>
      </c>
      <c r="B707" s="98" t="s">
        <v>47</v>
      </c>
      <c r="C707" s="98" t="s">
        <v>448</v>
      </c>
      <c r="D707" s="98" t="s">
        <v>449</v>
      </c>
      <c r="E707" s="98" t="s">
        <v>450</v>
      </c>
      <c r="F707" s="98" t="s">
        <v>166</v>
      </c>
      <c r="G707" s="98" t="s">
        <v>1104</v>
      </c>
      <c r="H707" s="99">
        <v>3364</v>
      </c>
      <c r="I707" s="97">
        <v>3</v>
      </c>
      <c r="J707" s="100">
        <f>สกลนคร!F43</f>
        <v>669849.06000000006</v>
      </c>
      <c r="K707" s="101">
        <f>สกลนคร!AI43</f>
        <v>853306.58000000007</v>
      </c>
      <c r="L707" s="102">
        <f>สกลนคร!AJ43</f>
        <v>1081362.98</v>
      </c>
      <c r="M707" s="102">
        <f>สกลนคร!AK43</f>
        <v>782501.46000000008</v>
      </c>
      <c r="N707" s="98"/>
      <c r="O707" s="98"/>
      <c r="P707" s="98"/>
      <c r="Q707" s="90">
        <f t="shared" si="24"/>
        <v>298861.5199999999</v>
      </c>
      <c r="R707" s="91">
        <f t="shared" si="25"/>
        <v>321.45153983353151</v>
      </c>
    </row>
    <row r="708" spans="1:18" x14ac:dyDescent="0.7">
      <c r="A708" s="97">
        <v>24</v>
      </c>
      <c r="B708" s="98" t="s">
        <v>47</v>
      </c>
      <c r="C708" s="98" t="s">
        <v>448</v>
      </c>
      <c r="D708" s="98" t="s">
        <v>449</v>
      </c>
      <c r="E708" s="98" t="s">
        <v>450</v>
      </c>
      <c r="F708" s="98" t="s">
        <v>166</v>
      </c>
      <c r="G708" s="98" t="s">
        <v>1105</v>
      </c>
      <c r="H708" s="99">
        <v>2792</v>
      </c>
      <c r="I708" s="97">
        <v>2</v>
      </c>
      <c r="J708" s="100">
        <f>สกลนคร!F44</f>
        <v>958612.98</v>
      </c>
      <c r="K708" s="101">
        <f>สกลนคร!AI44</f>
        <v>1187699.99</v>
      </c>
      <c r="L708" s="102">
        <f>สกลนคร!AJ44</f>
        <v>1211589.73</v>
      </c>
      <c r="M708" s="102">
        <f>สกลนคร!AK44</f>
        <v>763714.39</v>
      </c>
      <c r="N708" s="98"/>
      <c r="O708" s="98"/>
      <c r="P708" s="98"/>
      <c r="Q708" s="90">
        <f t="shared" si="24"/>
        <v>447875.33999999997</v>
      </c>
      <c r="R708" s="91">
        <f t="shared" si="25"/>
        <v>433.95047636103152</v>
      </c>
    </row>
    <row r="709" spans="1:18" x14ac:dyDescent="0.7">
      <c r="A709" s="97">
        <v>25</v>
      </c>
      <c r="B709" s="98" t="s">
        <v>47</v>
      </c>
      <c r="C709" s="98" t="s">
        <v>448</v>
      </c>
      <c r="D709" s="98" t="s">
        <v>449</v>
      </c>
      <c r="E709" s="98" t="s">
        <v>450</v>
      </c>
      <c r="F709" s="98" t="s">
        <v>166</v>
      </c>
      <c r="G709" s="98" t="s">
        <v>1106</v>
      </c>
      <c r="H709" s="99">
        <v>2430</v>
      </c>
      <c r="I709" s="97">
        <v>2</v>
      </c>
      <c r="J709" s="100">
        <f>สกลนคร!F45</f>
        <v>727331.03</v>
      </c>
      <c r="K709" s="101">
        <f>สกลนคร!AI45</f>
        <v>1069654.56</v>
      </c>
      <c r="L709" s="102">
        <f>สกลนคร!AJ45</f>
        <v>1049817.97</v>
      </c>
      <c r="M709" s="102">
        <f>สกลนคร!AK45</f>
        <v>959571.10000000009</v>
      </c>
      <c r="N709" s="98"/>
      <c r="O709" s="98"/>
      <c r="P709" s="98"/>
      <c r="Q709" s="90">
        <f t="shared" si="24"/>
        <v>90246.869999999879</v>
      </c>
      <c r="R709" s="91">
        <f t="shared" si="25"/>
        <v>432.02385596707819</v>
      </c>
    </row>
    <row r="710" spans="1:18" s="109" customFormat="1" x14ac:dyDescent="0.7">
      <c r="A710" s="103">
        <v>1</v>
      </c>
      <c r="B710" s="104" t="s">
        <v>47</v>
      </c>
      <c r="C710" s="104"/>
      <c r="D710" s="104"/>
      <c r="E710" s="104" t="s">
        <v>63</v>
      </c>
      <c r="F710" s="104"/>
      <c r="G710" s="104" t="s">
        <v>452</v>
      </c>
      <c r="H710" s="110">
        <f>SUM(H685:H709)</f>
        <v>106102</v>
      </c>
      <c r="I710" s="103"/>
      <c r="J710" s="106">
        <f>SUM(J685:J709)</f>
        <v>24434363.229999997</v>
      </c>
      <c r="K710" s="106">
        <f>SUM(K685:K709)</f>
        <v>31538968.880000003</v>
      </c>
      <c r="L710" s="106">
        <f>SUM(L685:L709)</f>
        <v>34996503.909999989</v>
      </c>
      <c r="M710" s="106">
        <f>SUM(M685:M709)</f>
        <v>27592594.500000007</v>
      </c>
      <c r="N710" s="104">
        <v>24</v>
      </c>
      <c r="O710" s="104">
        <v>24</v>
      </c>
      <c r="P710" s="104">
        <f>N710-O710</f>
        <v>0</v>
      </c>
      <c r="Q710" s="107">
        <f t="shared" ref="Q710:Q773" si="27">L710-M710</f>
        <v>7403909.4099999815</v>
      </c>
      <c r="R710" s="108">
        <f>L710/H710</f>
        <v>329.83830568698033</v>
      </c>
    </row>
    <row r="711" spans="1:18" x14ac:dyDescent="0.7">
      <c r="A711" s="97">
        <v>1</v>
      </c>
      <c r="B711" s="98" t="s">
        <v>47</v>
      </c>
      <c r="C711" s="98" t="s">
        <v>453</v>
      </c>
      <c r="D711" s="98" t="s">
        <v>68</v>
      </c>
      <c r="E711" s="98" t="s">
        <v>454</v>
      </c>
      <c r="F711" s="98" t="s">
        <v>196</v>
      </c>
      <c r="G711" s="98" t="s">
        <v>455</v>
      </c>
      <c r="H711" s="99"/>
      <c r="I711" s="97"/>
      <c r="J711" s="100"/>
      <c r="K711" s="101"/>
      <c r="L711" s="102"/>
      <c r="M711" s="102"/>
      <c r="N711" s="98"/>
      <c r="O711" s="98"/>
      <c r="P711" s="98"/>
    </row>
    <row r="712" spans="1:18" x14ac:dyDescent="0.7">
      <c r="A712" s="97">
        <v>2</v>
      </c>
      <c r="B712" s="98" t="s">
        <v>47</v>
      </c>
      <c r="C712" s="98" t="s">
        <v>453</v>
      </c>
      <c r="D712" s="98" t="s">
        <v>68</v>
      </c>
      <c r="E712" s="98" t="s">
        <v>454</v>
      </c>
      <c r="F712" s="98" t="s">
        <v>166</v>
      </c>
      <c r="G712" s="98" t="s">
        <v>1107</v>
      </c>
      <c r="H712" s="99">
        <v>6067</v>
      </c>
      <c r="I712" s="97">
        <v>5</v>
      </c>
      <c r="J712" s="100">
        <f>สกลนคร!F46</f>
        <v>406153.43</v>
      </c>
      <c r="K712" s="101">
        <f>สกลนคร!AI46</f>
        <v>487809.35000000003</v>
      </c>
      <c r="L712" s="102">
        <f>สกลนคร!AJ46</f>
        <v>1191168.3199999998</v>
      </c>
      <c r="M712" s="102">
        <f>สกลนคร!AK46</f>
        <v>1292559.78</v>
      </c>
      <c r="N712" s="98"/>
      <c r="O712" s="98"/>
      <c r="P712" s="98"/>
      <c r="Q712" s="90">
        <f t="shared" si="27"/>
        <v>-101391.4600000002</v>
      </c>
      <c r="R712" s="91">
        <f t="shared" ref="R712:R773" si="28">L712/H712</f>
        <v>196.33563870117024</v>
      </c>
    </row>
    <row r="713" spans="1:18" x14ac:dyDescent="0.7">
      <c r="A713" s="97">
        <v>3</v>
      </c>
      <c r="B713" s="98" t="s">
        <v>47</v>
      </c>
      <c r="C713" s="98" t="s">
        <v>453</v>
      </c>
      <c r="D713" s="98" t="s">
        <v>68</v>
      </c>
      <c r="E713" s="98" t="s">
        <v>454</v>
      </c>
      <c r="F713" s="98" t="s">
        <v>166</v>
      </c>
      <c r="G713" s="98" t="s">
        <v>1108</v>
      </c>
      <c r="H713" s="99">
        <v>5626</v>
      </c>
      <c r="I713" s="97">
        <v>4</v>
      </c>
      <c r="J713" s="100">
        <f>สกลนคร!F47</f>
        <v>435506.69</v>
      </c>
      <c r="K713" s="101">
        <f>สกลนคร!AI47</f>
        <v>481881.19</v>
      </c>
      <c r="L713" s="102">
        <f>สกลนคร!AJ47</f>
        <v>1388745.6600000001</v>
      </c>
      <c r="M713" s="102">
        <f>สกลนคร!AK47</f>
        <v>1413557.32</v>
      </c>
      <c r="N713" s="98"/>
      <c r="O713" s="98"/>
      <c r="P713" s="98"/>
      <c r="Q713" s="90">
        <f t="shared" si="27"/>
        <v>-24811.659999999916</v>
      </c>
      <c r="R713" s="91">
        <f t="shared" si="28"/>
        <v>246.84423391397087</v>
      </c>
    </row>
    <row r="714" spans="1:18" x14ac:dyDescent="0.7">
      <c r="A714" s="97">
        <v>4</v>
      </c>
      <c r="B714" s="98" t="s">
        <v>47</v>
      </c>
      <c r="C714" s="98" t="s">
        <v>453</v>
      </c>
      <c r="D714" s="98" t="s">
        <v>68</v>
      </c>
      <c r="E714" s="98" t="s">
        <v>454</v>
      </c>
      <c r="F714" s="98" t="s">
        <v>166</v>
      </c>
      <c r="G714" s="98" t="s">
        <v>1109</v>
      </c>
      <c r="H714" s="99">
        <v>3964</v>
      </c>
      <c r="I714" s="97">
        <v>3</v>
      </c>
      <c r="J714" s="100">
        <f>สกลนคร!F48</f>
        <v>256689.33</v>
      </c>
      <c r="K714" s="101">
        <f>สกลนคร!AI48</f>
        <v>295467.08999999997</v>
      </c>
      <c r="L714" s="102">
        <f>สกลนคร!AJ48</f>
        <v>1423485.69</v>
      </c>
      <c r="M714" s="102">
        <f>สกลนคร!AK48</f>
        <v>1445623.48</v>
      </c>
      <c r="N714" s="98"/>
      <c r="O714" s="98"/>
      <c r="P714" s="98"/>
      <c r="Q714" s="90">
        <f t="shared" si="27"/>
        <v>-22137.790000000037</v>
      </c>
      <c r="R714" s="91">
        <f t="shared" si="28"/>
        <v>359.10335267406657</v>
      </c>
    </row>
    <row r="715" spans="1:18" x14ac:dyDescent="0.7">
      <c r="A715" s="97">
        <v>5</v>
      </c>
      <c r="B715" s="98" t="s">
        <v>47</v>
      </c>
      <c r="C715" s="98" t="s">
        <v>453</v>
      </c>
      <c r="D715" s="98" t="s">
        <v>68</v>
      </c>
      <c r="E715" s="98" t="s">
        <v>454</v>
      </c>
      <c r="F715" s="98" t="s">
        <v>166</v>
      </c>
      <c r="G715" s="98" t="s">
        <v>1110</v>
      </c>
      <c r="H715" s="99">
        <v>2688</v>
      </c>
      <c r="I715" s="97">
        <v>2</v>
      </c>
      <c r="J715" s="100">
        <f>สกลนคร!F49</f>
        <v>207429.57</v>
      </c>
      <c r="K715" s="101">
        <f>สกลนคร!AI49</f>
        <v>241297.15000000002</v>
      </c>
      <c r="L715" s="102">
        <f>สกลนคร!AJ49</f>
        <v>911778.90999999992</v>
      </c>
      <c r="M715" s="102">
        <f>สกลนคร!AK49</f>
        <v>1036508.98</v>
      </c>
      <c r="N715" s="98"/>
      <c r="O715" s="98"/>
      <c r="P715" s="98"/>
      <c r="Q715" s="90">
        <f t="shared" si="27"/>
        <v>-124730.07000000007</v>
      </c>
      <c r="R715" s="91">
        <f t="shared" si="28"/>
        <v>339.20346354166662</v>
      </c>
    </row>
    <row r="716" spans="1:18" x14ac:dyDescent="0.7">
      <c r="A716" s="97">
        <v>6</v>
      </c>
      <c r="B716" s="98" t="s">
        <v>47</v>
      </c>
      <c r="C716" s="98" t="s">
        <v>453</v>
      </c>
      <c r="D716" s="98" t="s">
        <v>68</v>
      </c>
      <c r="E716" s="98" t="s">
        <v>454</v>
      </c>
      <c r="F716" s="98" t="s">
        <v>166</v>
      </c>
      <c r="G716" s="98" t="s">
        <v>1111</v>
      </c>
      <c r="H716" s="99">
        <v>4641</v>
      </c>
      <c r="I716" s="97">
        <v>4</v>
      </c>
      <c r="J716" s="100">
        <f>สกลนคร!F50</f>
        <v>529353.02</v>
      </c>
      <c r="K716" s="101">
        <f>สกลนคร!AI50</f>
        <v>604723.94999999995</v>
      </c>
      <c r="L716" s="102">
        <f>สกลนคร!AJ50</f>
        <v>1382142.24</v>
      </c>
      <c r="M716" s="102">
        <f>สกลนคร!AK50</f>
        <v>1479988.53</v>
      </c>
      <c r="N716" s="98"/>
      <c r="O716" s="98"/>
      <c r="P716" s="98"/>
      <c r="Q716" s="90">
        <f t="shared" si="27"/>
        <v>-97846.290000000037</v>
      </c>
      <c r="R716" s="91">
        <f t="shared" si="28"/>
        <v>297.81129928894637</v>
      </c>
    </row>
    <row r="717" spans="1:18" x14ac:dyDescent="0.7">
      <c r="A717" s="97">
        <v>7</v>
      </c>
      <c r="B717" s="98" t="s">
        <v>47</v>
      </c>
      <c r="C717" s="98" t="s">
        <v>453</v>
      </c>
      <c r="D717" s="98" t="s">
        <v>68</v>
      </c>
      <c r="E717" s="98" t="s">
        <v>454</v>
      </c>
      <c r="F717" s="98" t="s">
        <v>166</v>
      </c>
      <c r="G717" s="98" t="s">
        <v>1112</v>
      </c>
      <c r="H717" s="99">
        <v>3844</v>
      </c>
      <c r="I717" s="97">
        <v>3</v>
      </c>
      <c r="J717" s="100">
        <f>สกลนคร!F51</f>
        <v>399036.77</v>
      </c>
      <c r="K717" s="101">
        <f>สกลนคร!AI51</f>
        <v>436926.18000000005</v>
      </c>
      <c r="L717" s="102">
        <f>สกลนคร!AJ51</f>
        <v>958201.21</v>
      </c>
      <c r="M717" s="102">
        <f>สกลนคร!AK51</f>
        <v>899311.4</v>
      </c>
      <c r="N717" s="98"/>
      <c r="O717" s="98"/>
      <c r="P717" s="98"/>
      <c r="Q717" s="90">
        <f t="shared" si="27"/>
        <v>58889.809999999939</v>
      </c>
      <c r="R717" s="91">
        <f t="shared" si="28"/>
        <v>249.27190686784598</v>
      </c>
    </row>
    <row r="718" spans="1:18" s="109" customFormat="1" x14ac:dyDescent="0.7">
      <c r="A718" s="103">
        <v>2</v>
      </c>
      <c r="B718" s="104" t="s">
        <v>47</v>
      </c>
      <c r="C718" s="104"/>
      <c r="D718" s="104"/>
      <c r="E718" s="104" t="s">
        <v>63</v>
      </c>
      <c r="F718" s="104"/>
      <c r="G718" s="104" t="s">
        <v>456</v>
      </c>
      <c r="H718" s="110">
        <f>SUM(H711:H717)</f>
        <v>26830</v>
      </c>
      <c r="I718" s="103"/>
      <c r="J718" s="106">
        <f>SUM(J711:J717)</f>
        <v>2234168.81</v>
      </c>
      <c r="K718" s="106">
        <f>SUM(K711:K717)</f>
        <v>2548104.9099999997</v>
      </c>
      <c r="L718" s="106">
        <f>SUM(L711:L717)</f>
        <v>7255522.0300000003</v>
      </c>
      <c r="M718" s="106">
        <f>SUM(M711:M717)</f>
        <v>7567549.4900000012</v>
      </c>
      <c r="N718" s="104">
        <v>6</v>
      </c>
      <c r="O718" s="104">
        <v>6</v>
      </c>
      <c r="P718" s="104">
        <f>N718-O718</f>
        <v>0</v>
      </c>
      <c r="Q718" s="107">
        <f t="shared" si="27"/>
        <v>-312027.46000000089</v>
      </c>
      <c r="R718" s="108">
        <f>L718/H718</f>
        <v>270.42571859858367</v>
      </c>
    </row>
    <row r="719" spans="1:18" s="109" customFormat="1" x14ac:dyDescent="0.7">
      <c r="A719" s="167">
        <v>1</v>
      </c>
      <c r="B719" s="140" t="s">
        <v>47</v>
      </c>
      <c r="C719" s="140" t="s">
        <v>457</v>
      </c>
      <c r="D719" s="140" t="s">
        <v>75</v>
      </c>
      <c r="E719" s="140" t="s">
        <v>458</v>
      </c>
      <c r="F719" s="140" t="s">
        <v>196</v>
      </c>
      <c r="G719" s="140" t="s">
        <v>458</v>
      </c>
      <c r="H719" s="185"/>
      <c r="I719" s="167"/>
      <c r="J719" s="186"/>
      <c r="K719" s="187"/>
      <c r="L719" s="139"/>
      <c r="M719" s="139"/>
      <c r="N719" s="140"/>
      <c r="O719" s="140"/>
      <c r="P719" s="140"/>
      <c r="Q719" s="107"/>
      <c r="R719" s="108"/>
    </row>
    <row r="720" spans="1:18" x14ac:dyDescent="0.7">
      <c r="A720" s="97">
        <v>2</v>
      </c>
      <c r="B720" s="98" t="s">
        <v>47</v>
      </c>
      <c r="C720" s="98" t="s">
        <v>457</v>
      </c>
      <c r="D720" s="98" t="s">
        <v>75</v>
      </c>
      <c r="E720" s="98" t="s">
        <v>458</v>
      </c>
      <c r="F720" s="98" t="s">
        <v>166</v>
      </c>
      <c r="G720" s="98" t="s">
        <v>1113</v>
      </c>
      <c r="H720" s="99">
        <v>4084</v>
      </c>
      <c r="I720" s="97">
        <v>3</v>
      </c>
      <c r="J720" s="100">
        <f>สกลนคร!F52</f>
        <v>454307.41</v>
      </c>
      <c r="K720" s="101">
        <f>สกลนคร!AI52</f>
        <v>460208.72</v>
      </c>
      <c r="L720" s="102">
        <f>สกลนคร!AJ52</f>
        <v>1139100.6000000001</v>
      </c>
      <c r="M720" s="102">
        <f>สกลนคร!AK52</f>
        <v>818321.53</v>
      </c>
      <c r="N720" s="98"/>
      <c r="O720" s="98"/>
      <c r="P720" s="98"/>
      <c r="Q720" s="90">
        <f t="shared" si="27"/>
        <v>320779.07000000007</v>
      </c>
      <c r="R720" s="91">
        <f t="shared" si="28"/>
        <v>278.91787463271305</v>
      </c>
    </row>
    <row r="721" spans="1:18" x14ac:dyDescent="0.7">
      <c r="A721" s="97">
        <v>3</v>
      </c>
      <c r="B721" s="98" t="s">
        <v>47</v>
      </c>
      <c r="C721" s="98" t="s">
        <v>457</v>
      </c>
      <c r="D721" s="98" t="s">
        <v>75</v>
      </c>
      <c r="E721" s="98" t="s">
        <v>458</v>
      </c>
      <c r="F721" s="98" t="s">
        <v>166</v>
      </c>
      <c r="G721" s="98" t="s">
        <v>1114</v>
      </c>
      <c r="H721" s="99">
        <v>4275</v>
      </c>
      <c r="I721" s="97">
        <v>3</v>
      </c>
      <c r="J721" s="100">
        <f>สกลนคร!F53</f>
        <v>810292.33</v>
      </c>
      <c r="K721" s="101">
        <f>สกลนคร!AI53</f>
        <v>867201.52999999991</v>
      </c>
      <c r="L721" s="102">
        <f>สกลนคร!AJ53</f>
        <v>1143595.1400000001</v>
      </c>
      <c r="M721" s="102">
        <f>สกลนคร!AK53</f>
        <v>682363.62</v>
      </c>
      <c r="N721" s="98"/>
      <c r="O721" s="98"/>
      <c r="P721" s="98"/>
      <c r="Q721" s="90">
        <f t="shared" si="27"/>
        <v>461231.52000000014</v>
      </c>
      <c r="R721" s="91">
        <f t="shared" si="28"/>
        <v>267.50763508771934</v>
      </c>
    </row>
    <row r="722" spans="1:18" x14ac:dyDescent="0.7">
      <c r="A722" s="97">
        <v>4</v>
      </c>
      <c r="B722" s="98" t="s">
        <v>47</v>
      </c>
      <c r="C722" s="98" t="s">
        <v>457</v>
      </c>
      <c r="D722" s="98" t="s">
        <v>75</v>
      </c>
      <c r="E722" s="98" t="s">
        <v>458</v>
      </c>
      <c r="F722" s="98" t="s">
        <v>166</v>
      </c>
      <c r="G722" s="98" t="s">
        <v>1115</v>
      </c>
      <c r="H722" s="99">
        <v>4414</v>
      </c>
      <c r="I722" s="97">
        <v>3</v>
      </c>
      <c r="J722" s="100">
        <f>สกลนคร!F54</f>
        <v>1511066.42</v>
      </c>
      <c r="K722" s="101">
        <f>สกลนคร!AI54</f>
        <v>1537036.8699999999</v>
      </c>
      <c r="L722" s="102">
        <f>สกลนคร!AJ54</f>
        <v>1258591.45</v>
      </c>
      <c r="M722" s="102">
        <f>สกลนคร!AK54</f>
        <v>836775.69</v>
      </c>
      <c r="N722" s="98"/>
      <c r="O722" s="98"/>
      <c r="P722" s="98"/>
      <c r="Q722" s="90">
        <f t="shared" si="27"/>
        <v>421815.76</v>
      </c>
      <c r="R722" s="91">
        <f t="shared" si="28"/>
        <v>285.13625962845492</v>
      </c>
    </row>
    <row r="723" spans="1:18" x14ac:dyDescent="0.7">
      <c r="A723" s="97">
        <v>5</v>
      </c>
      <c r="B723" s="98" t="s">
        <v>47</v>
      </c>
      <c r="C723" s="98" t="s">
        <v>457</v>
      </c>
      <c r="D723" s="98" t="s">
        <v>75</v>
      </c>
      <c r="E723" s="98" t="s">
        <v>458</v>
      </c>
      <c r="F723" s="98" t="s">
        <v>166</v>
      </c>
      <c r="G723" s="98" t="s">
        <v>1116</v>
      </c>
      <c r="H723" s="99">
        <v>3418</v>
      </c>
      <c r="I723" s="97">
        <v>3</v>
      </c>
      <c r="J723" s="100">
        <f>สกลนคร!F55</f>
        <v>608444.46</v>
      </c>
      <c r="K723" s="101">
        <f>สกลนคร!AI55</f>
        <v>667487.79999999993</v>
      </c>
      <c r="L723" s="102">
        <f>สกลนคร!AJ55</f>
        <v>1099740.96</v>
      </c>
      <c r="M723" s="102">
        <f>สกลนคร!AK55</f>
        <v>582898.47</v>
      </c>
      <c r="N723" s="98"/>
      <c r="O723" s="98"/>
      <c r="P723" s="98"/>
      <c r="Q723" s="90">
        <f t="shared" si="27"/>
        <v>516842.49</v>
      </c>
      <c r="R723" s="91">
        <f t="shared" si="28"/>
        <v>321.74984201287299</v>
      </c>
    </row>
    <row r="724" spans="1:18" x14ac:dyDescent="0.7">
      <c r="A724" s="97">
        <v>6</v>
      </c>
      <c r="B724" s="98" t="s">
        <v>47</v>
      </c>
      <c r="C724" s="98" t="s">
        <v>457</v>
      </c>
      <c r="D724" s="98" t="s">
        <v>75</v>
      </c>
      <c r="E724" s="98" t="s">
        <v>458</v>
      </c>
      <c r="F724" s="98" t="s">
        <v>166</v>
      </c>
      <c r="G724" s="98" t="s">
        <v>1117</v>
      </c>
      <c r="H724" s="99">
        <v>3625</v>
      </c>
      <c r="I724" s="97">
        <v>3</v>
      </c>
      <c r="J724" s="100">
        <f>สกลนคร!F56</f>
        <v>1093592.03</v>
      </c>
      <c r="K724" s="101">
        <f>สกลนคร!AI56</f>
        <v>1117342.03</v>
      </c>
      <c r="L724" s="102">
        <f>สกลนคร!AJ56</f>
        <v>803574.23</v>
      </c>
      <c r="M724" s="102">
        <f>สกลนคร!AK56</f>
        <v>407228.88</v>
      </c>
      <c r="N724" s="98"/>
      <c r="O724" s="98"/>
      <c r="P724" s="98"/>
      <c r="Q724" s="90">
        <f t="shared" si="27"/>
        <v>396345.35</v>
      </c>
      <c r="R724" s="91">
        <f t="shared" si="28"/>
        <v>221.67564965517241</v>
      </c>
    </row>
    <row r="725" spans="1:18" s="109" customFormat="1" x14ac:dyDescent="0.7">
      <c r="A725" s="103">
        <v>3</v>
      </c>
      <c r="B725" s="104" t="s">
        <v>47</v>
      </c>
      <c r="C725" s="104"/>
      <c r="D725" s="104"/>
      <c r="E725" s="104" t="s">
        <v>63</v>
      </c>
      <c r="F725" s="104"/>
      <c r="G725" s="104" t="s">
        <v>459</v>
      </c>
      <c r="H725" s="110">
        <f>SUM(H720:H724)</f>
        <v>19816</v>
      </c>
      <c r="I725" s="103"/>
      <c r="J725" s="106">
        <f>SUM(J719:J724)</f>
        <v>4477702.6500000004</v>
      </c>
      <c r="K725" s="106">
        <f>SUM(K719:K724)</f>
        <v>4649276.95</v>
      </c>
      <c r="L725" s="106">
        <f>SUM(L719:L724)</f>
        <v>5444602.3800000008</v>
      </c>
      <c r="M725" s="106">
        <f>SUM(M719:M724)</f>
        <v>3327588.1899999995</v>
      </c>
      <c r="N725" s="104">
        <v>5</v>
      </c>
      <c r="O725" s="104">
        <v>5</v>
      </c>
      <c r="P725" s="104">
        <f>N725-O725</f>
        <v>0</v>
      </c>
      <c r="Q725" s="107">
        <f t="shared" si="27"/>
        <v>2117014.1900000013</v>
      </c>
      <c r="R725" s="108">
        <f>L725/H725</f>
        <v>274.7578916027453</v>
      </c>
    </row>
    <row r="726" spans="1:18" x14ac:dyDescent="0.7">
      <c r="A726" s="97">
        <v>1</v>
      </c>
      <c r="B726" s="98" t="s">
        <v>47</v>
      </c>
      <c r="C726" s="98" t="s">
        <v>460</v>
      </c>
      <c r="D726" s="98" t="s">
        <v>461</v>
      </c>
      <c r="E726" s="98" t="s">
        <v>462</v>
      </c>
      <c r="F726" s="98" t="s">
        <v>196</v>
      </c>
      <c r="G726" s="98" t="s">
        <v>463</v>
      </c>
      <c r="H726" s="99"/>
      <c r="I726" s="97"/>
      <c r="J726" s="100"/>
      <c r="K726" s="101"/>
      <c r="L726" s="102"/>
      <c r="M726" s="102"/>
      <c r="N726" s="98"/>
      <c r="O726" s="98"/>
      <c r="P726" s="98"/>
    </row>
    <row r="727" spans="1:18" x14ac:dyDescent="0.7">
      <c r="A727" s="97">
        <v>2</v>
      </c>
      <c r="B727" s="98" t="s">
        <v>47</v>
      </c>
      <c r="C727" s="98" t="s">
        <v>460</v>
      </c>
      <c r="D727" s="98" t="s">
        <v>461</v>
      </c>
      <c r="E727" s="98" t="s">
        <v>462</v>
      </c>
      <c r="F727" s="98" t="s">
        <v>166</v>
      </c>
      <c r="G727" s="98" t="s">
        <v>1118</v>
      </c>
      <c r="H727" s="99">
        <v>5334</v>
      </c>
      <c r="I727" s="97">
        <v>4</v>
      </c>
      <c r="J727" s="102">
        <f>สกลนคร!F57</f>
        <v>661052.5</v>
      </c>
      <c r="K727" s="101">
        <f>สกลนคร!AI57</f>
        <v>691372.32000000007</v>
      </c>
      <c r="L727" s="102">
        <f>สกลนคร!AJ57</f>
        <v>1549035.1400000001</v>
      </c>
      <c r="M727" s="102">
        <f>สกลนคร!AK57</f>
        <v>1213231.1299999999</v>
      </c>
      <c r="N727" s="98"/>
      <c r="O727" s="98"/>
      <c r="P727" s="98"/>
      <c r="Q727" s="90">
        <f t="shared" si="27"/>
        <v>335804.01000000024</v>
      </c>
      <c r="R727" s="91">
        <f t="shared" si="28"/>
        <v>290.40778777652798</v>
      </c>
    </row>
    <row r="728" spans="1:18" x14ac:dyDescent="0.7">
      <c r="A728" s="97">
        <v>3</v>
      </c>
      <c r="B728" s="98" t="s">
        <v>47</v>
      </c>
      <c r="C728" s="98" t="s">
        <v>460</v>
      </c>
      <c r="D728" s="98" t="s">
        <v>461</v>
      </c>
      <c r="E728" s="98" t="s">
        <v>462</v>
      </c>
      <c r="F728" s="98" t="s">
        <v>166</v>
      </c>
      <c r="G728" s="98" t="s">
        <v>1119</v>
      </c>
      <c r="H728" s="99">
        <v>5309</v>
      </c>
      <c r="I728" s="97">
        <v>4</v>
      </c>
      <c r="J728" s="102">
        <f>สกลนคร!F58</f>
        <v>625594.72</v>
      </c>
      <c r="K728" s="101">
        <f>สกลนคร!AI58</f>
        <v>649004.76</v>
      </c>
      <c r="L728" s="102">
        <f>สกลนคร!AJ58</f>
        <v>1522601.42</v>
      </c>
      <c r="M728" s="102">
        <f>สกลนคร!AK58</f>
        <v>1210074.7000000002</v>
      </c>
      <c r="N728" s="98"/>
      <c r="O728" s="98"/>
      <c r="P728" s="98"/>
      <c r="Q728" s="90">
        <f t="shared" si="27"/>
        <v>312526.71999999974</v>
      </c>
      <c r="R728" s="91">
        <f t="shared" si="28"/>
        <v>286.79627425127143</v>
      </c>
    </row>
    <row r="729" spans="1:18" x14ac:dyDescent="0.7">
      <c r="A729" s="97">
        <v>4</v>
      </c>
      <c r="B729" s="98" t="s">
        <v>47</v>
      </c>
      <c r="C729" s="98" t="s">
        <v>460</v>
      </c>
      <c r="D729" s="98" t="s">
        <v>461</v>
      </c>
      <c r="E729" s="98" t="s">
        <v>462</v>
      </c>
      <c r="F729" s="98" t="s">
        <v>166</v>
      </c>
      <c r="G729" s="98" t="s">
        <v>1120</v>
      </c>
      <c r="H729" s="99">
        <v>4812</v>
      </c>
      <c r="I729" s="97">
        <v>4</v>
      </c>
      <c r="J729" s="102">
        <f>สกลนคร!F59</f>
        <v>833502.15</v>
      </c>
      <c r="K729" s="101">
        <f>สกลนคร!AI59</f>
        <v>911644.97</v>
      </c>
      <c r="L729" s="102">
        <f>สกลนคร!AJ59</f>
        <v>1329864.97</v>
      </c>
      <c r="M729" s="102">
        <f>สกลนคร!AK59</f>
        <v>969073.99</v>
      </c>
      <c r="N729" s="98"/>
      <c r="O729" s="98"/>
      <c r="P729" s="98"/>
      <c r="Q729" s="90">
        <f t="shared" si="27"/>
        <v>360790.98</v>
      </c>
      <c r="R729" s="91">
        <f t="shared" si="28"/>
        <v>276.36429135494598</v>
      </c>
    </row>
    <row r="730" spans="1:18" x14ac:dyDescent="0.7">
      <c r="A730" s="97">
        <v>5</v>
      </c>
      <c r="B730" s="98" t="s">
        <v>47</v>
      </c>
      <c r="C730" s="98" t="s">
        <v>460</v>
      </c>
      <c r="D730" s="98" t="s">
        <v>461</v>
      </c>
      <c r="E730" s="98" t="s">
        <v>462</v>
      </c>
      <c r="F730" s="98" t="s">
        <v>166</v>
      </c>
      <c r="G730" s="98" t="s">
        <v>1121</v>
      </c>
      <c r="H730" s="99">
        <v>3019</v>
      </c>
      <c r="I730" s="97">
        <v>3</v>
      </c>
      <c r="J730" s="102">
        <f>สกลนคร!F60</f>
        <v>402691.45</v>
      </c>
      <c r="K730" s="101">
        <f>สกลนคร!AI60</f>
        <v>541619.37</v>
      </c>
      <c r="L730" s="102">
        <f>สกลนคร!AJ60</f>
        <v>1235103.77</v>
      </c>
      <c r="M730" s="102">
        <f>สกลนคร!AK60</f>
        <v>914533.59</v>
      </c>
      <c r="N730" s="98"/>
      <c r="O730" s="98"/>
      <c r="P730" s="98"/>
      <c r="Q730" s="90">
        <f t="shared" si="27"/>
        <v>320570.18000000005</v>
      </c>
      <c r="R730" s="91">
        <f t="shared" si="28"/>
        <v>409.11022524014572</v>
      </c>
    </row>
    <row r="731" spans="1:18" x14ac:dyDescent="0.7">
      <c r="A731" s="97">
        <v>6</v>
      </c>
      <c r="B731" s="98" t="s">
        <v>47</v>
      </c>
      <c r="C731" s="98" t="s">
        <v>460</v>
      </c>
      <c r="D731" s="98" t="s">
        <v>461</v>
      </c>
      <c r="E731" s="98" t="s">
        <v>462</v>
      </c>
      <c r="F731" s="98" t="s">
        <v>166</v>
      </c>
      <c r="G731" s="98" t="s">
        <v>1122</v>
      </c>
      <c r="H731" s="99">
        <v>2474</v>
      </c>
      <c r="I731" s="97">
        <v>2</v>
      </c>
      <c r="J731" s="102">
        <f>สกลนคร!F61</f>
        <v>354681.74</v>
      </c>
      <c r="K731" s="101">
        <f>สกลนคร!AI61</f>
        <v>414684.07</v>
      </c>
      <c r="L731" s="102">
        <f>สกลนคร!AJ61</f>
        <v>1002156.29</v>
      </c>
      <c r="M731" s="102">
        <f>สกลนคร!AK61</f>
        <v>725018.82</v>
      </c>
      <c r="N731" s="98"/>
      <c r="O731" s="98"/>
      <c r="P731" s="98"/>
      <c r="Q731" s="90">
        <f t="shared" si="27"/>
        <v>277137.47000000009</v>
      </c>
      <c r="R731" s="91">
        <f t="shared" si="28"/>
        <v>405.07529911075181</v>
      </c>
    </row>
    <row r="732" spans="1:18" x14ac:dyDescent="0.7">
      <c r="A732" s="97">
        <v>7</v>
      </c>
      <c r="B732" s="98" t="s">
        <v>47</v>
      </c>
      <c r="C732" s="98" t="s">
        <v>460</v>
      </c>
      <c r="D732" s="98" t="s">
        <v>461</v>
      </c>
      <c r="E732" s="98" t="s">
        <v>462</v>
      </c>
      <c r="F732" s="98" t="s">
        <v>166</v>
      </c>
      <c r="G732" s="98" t="s">
        <v>1123</v>
      </c>
      <c r="H732" s="99">
        <v>1964</v>
      </c>
      <c r="I732" s="97">
        <v>2</v>
      </c>
      <c r="J732" s="102">
        <f>สกลนคร!F62</f>
        <v>399044.83</v>
      </c>
      <c r="K732" s="101">
        <f>สกลนคร!AI62</f>
        <v>422028.54000000004</v>
      </c>
      <c r="L732" s="102">
        <f>สกลนคร!AJ62</f>
        <v>1038788.36</v>
      </c>
      <c r="M732" s="102">
        <f>สกลนคร!AK62</f>
        <v>759265</v>
      </c>
      <c r="N732" s="98"/>
      <c r="O732" s="98"/>
      <c r="P732" s="98"/>
      <c r="Q732" s="90">
        <f t="shared" si="27"/>
        <v>279523.36</v>
      </c>
      <c r="R732" s="91">
        <f t="shared" si="28"/>
        <v>528.9146435845214</v>
      </c>
    </row>
    <row r="733" spans="1:18" x14ac:dyDescent="0.7">
      <c r="A733" s="97">
        <v>8</v>
      </c>
      <c r="B733" s="98" t="s">
        <v>47</v>
      </c>
      <c r="C733" s="98" t="s">
        <v>460</v>
      </c>
      <c r="D733" s="98" t="s">
        <v>461</v>
      </c>
      <c r="E733" s="98" t="s">
        <v>462</v>
      </c>
      <c r="F733" s="98" t="s">
        <v>166</v>
      </c>
      <c r="G733" s="98" t="s">
        <v>1124</v>
      </c>
      <c r="H733" s="99">
        <v>1314</v>
      </c>
      <c r="I733" s="97">
        <v>1</v>
      </c>
      <c r="J733" s="102">
        <f>สกลนคร!F63</f>
        <v>924467.8</v>
      </c>
      <c r="K733" s="101">
        <f>สกลนคร!AI63</f>
        <v>983304.87</v>
      </c>
      <c r="L733" s="102">
        <f>สกลนคร!AJ63</f>
        <v>1173469.22</v>
      </c>
      <c r="M733" s="102">
        <f>สกลนคร!AK63</f>
        <v>922342.38</v>
      </c>
      <c r="N733" s="98"/>
      <c r="O733" s="98"/>
      <c r="P733" s="98"/>
      <c r="Q733" s="90">
        <f t="shared" si="27"/>
        <v>251126.83999999997</v>
      </c>
      <c r="R733" s="91">
        <f t="shared" si="28"/>
        <v>893.05115677321157</v>
      </c>
    </row>
    <row r="734" spans="1:18" x14ac:dyDescent="0.7">
      <c r="A734" s="97">
        <v>9</v>
      </c>
      <c r="B734" s="98" t="s">
        <v>47</v>
      </c>
      <c r="C734" s="98" t="s">
        <v>460</v>
      </c>
      <c r="D734" s="98" t="s">
        <v>461</v>
      </c>
      <c r="E734" s="98" t="s">
        <v>462</v>
      </c>
      <c r="F734" s="98" t="s">
        <v>166</v>
      </c>
      <c r="G734" s="98" t="s">
        <v>1125</v>
      </c>
      <c r="H734" s="99">
        <v>2614</v>
      </c>
      <c r="I734" s="97">
        <v>2</v>
      </c>
      <c r="J734" s="102">
        <f>สกลนคร!F64</f>
        <v>511006.17</v>
      </c>
      <c r="K734" s="101">
        <f>สกลนคร!AI64</f>
        <v>565242.22</v>
      </c>
      <c r="L734" s="102">
        <f>สกลนคร!AJ64</f>
        <v>1318177.55</v>
      </c>
      <c r="M734" s="102">
        <f>สกลนคร!AK64</f>
        <v>1060458.6100000001</v>
      </c>
      <c r="N734" s="98"/>
      <c r="O734" s="98"/>
      <c r="P734" s="98"/>
      <c r="Q734" s="90">
        <f t="shared" si="27"/>
        <v>257718.93999999994</v>
      </c>
      <c r="R734" s="91">
        <f t="shared" si="28"/>
        <v>504.27603289977048</v>
      </c>
    </row>
    <row r="735" spans="1:18" x14ac:dyDescent="0.7">
      <c r="A735" s="97">
        <v>10</v>
      </c>
      <c r="B735" s="98" t="s">
        <v>47</v>
      </c>
      <c r="C735" s="98" t="s">
        <v>460</v>
      </c>
      <c r="D735" s="98" t="s">
        <v>461</v>
      </c>
      <c r="E735" s="98" t="s">
        <v>462</v>
      </c>
      <c r="F735" s="98" t="s">
        <v>166</v>
      </c>
      <c r="G735" s="98" t="s">
        <v>1126</v>
      </c>
      <c r="H735" s="99">
        <v>3039</v>
      </c>
      <c r="I735" s="97">
        <v>3</v>
      </c>
      <c r="J735" s="102">
        <f>สกลนคร!F65</f>
        <v>375776.39</v>
      </c>
      <c r="K735" s="101">
        <f>สกลนคร!AI65</f>
        <v>408558.76</v>
      </c>
      <c r="L735" s="102">
        <f>สกลนคร!AJ65</f>
        <v>1051356.04</v>
      </c>
      <c r="M735" s="102">
        <f>สกลนคร!AK65</f>
        <v>772614.35000000009</v>
      </c>
      <c r="N735" s="98"/>
      <c r="O735" s="98"/>
      <c r="P735" s="98"/>
      <c r="Q735" s="90">
        <f t="shared" si="27"/>
        <v>278741.68999999994</v>
      </c>
      <c r="R735" s="91">
        <f t="shared" si="28"/>
        <v>345.95460348798946</v>
      </c>
    </row>
    <row r="736" spans="1:18" x14ac:dyDescent="0.7">
      <c r="A736" s="97">
        <v>11</v>
      </c>
      <c r="B736" s="98" t="s">
        <v>47</v>
      </c>
      <c r="C736" s="98" t="s">
        <v>460</v>
      </c>
      <c r="D736" s="98" t="s">
        <v>461</v>
      </c>
      <c r="E736" s="98" t="s">
        <v>462</v>
      </c>
      <c r="F736" s="98" t="s">
        <v>166</v>
      </c>
      <c r="G736" s="98" t="s">
        <v>1127</v>
      </c>
      <c r="H736" s="99">
        <v>5019</v>
      </c>
      <c r="I736" s="97">
        <v>4</v>
      </c>
      <c r="J736" s="102">
        <f>สกลนคร!F66</f>
        <v>640160.54</v>
      </c>
      <c r="K736" s="101">
        <f>สกลนคร!AI66</f>
        <v>755833.07000000007</v>
      </c>
      <c r="L736" s="102">
        <f>สกลนคร!AJ66</f>
        <v>1259769.5</v>
      </c>
      <c r="M736" s="102">
        <f>สกลนคร!AK66</f>
        <v>892293.87</v>
      </c>
      <c r="N736" s="98"/>
      <c r="O736" s="98"/>
      <c r="P736" s="98"/>
      <c r="Q736" s="90">
        <f t="shared" si="27"/>
        <v>367475.63</v>
      </c>
      <c r="R736" s="91">
        <f t="shared" si="28"/>
        <v>251.00009962143852</v>
      </c>
    </row>
    <row r="737" spans="1:18" x14ac:dyDescent="0.7">
      <c r="A737" s="97">
        <v>12</v>
      </c>
      <c r="B737" s="98" t="s">
        <v>47</v>
      </c>
      <c r="C737" s="98" t="s">
        <v>460</v>
      </c>
      <c r="D737" s="98" t="s">
        <v>461</v>
      </c>
      <c r="E737" s="98" t="s">
        <v>462</v>
      </c>
      <c r="F737" s="98" t="s">
        <v>166</v>
      </c>
      <c r="G737" s="98" t="s">
        <v>1128</v>
      </c>
      <c r="H737" s="99">
        <v>4462</v>
      </c>
      <c r="I737" s="97">
        <v>3</v>
      </c>
      <c r="J737" s="102">
        <f>สกลนคร!F67</f>
        <v>504968.01</v>
      </c>
      <c r="K737" s="101">
        <f>สกลนคร!AI67</f>
        <v>562195.05000000005</v>
      </c>
      <c r="L737" s="102">
        <f>สกลนคร!AJ67</f>
        <v>1088640.58</v>
      </c>
      <c r="M737" s="102">
        <f>สกลนคร!AK67</f>
        <v>814171.71000000008</v>
      </c>
      <c r="N737" s="98"/>
      <c r="O737" s="98"/>
      <c r="P737" s="98"/>
      <c r="Q737" s="90">
        <f t="shared" si="27"/>
        <v>274468.87</v>
      </c>
      <c r="R737" s="91">
        <f t="shared" si="28"/>
        <v>243.9804078888391</v>
      </c>
    </row>
    <row r="738" spans="1:18" x14ac:dyDescent="0.7">
      <c r="A738" s="97">
        <v>13</v>
      </c>
      <c r="B738" s="98" t="s">
        <v>47</v>
      </c>
      <c r="C738" s="98" t="s">
        <v>460</v>
      </c>
      <c r="D738" s="98" t="s">
        <v>461</v>
      </c>
      <c r="E738" s="98" t="s">
        <v>462</v>
      </c>
      <c r="F738" s="98" t="s">
        <v>166</v>
      </c>
      <c r="G738" s="98" t="s">
        <v>1129</v>
      </c>
      <c r="H738" s="99">
        <v>3744</v>
      </c>
      <c r="I738" s="97">
        <v>3</v>
      </c>
      <c r="J738" s="102">
        <f>สกลนคร!F68</f>
        <v>343645.75</v>
      </c>
      <c r="K738" s="101">
        <f>สกลนคร!AI68</f>
        <v>407449.38</v>
      </c>
      <c r="L738" s="102">
        <f>สกลนคร!AJ68</f>
        <v>1105668.6099999999</v>
      </c>
      <c r="M738" s="102">
        <f>สกลนคร!AK68</f>
        <v>823661.91</v>
      </c>
      <c r="N738" s="98"/>
      <c r="O738" s="98"/>
      <c r="P738" s="98"/>
      <c r="Q738" s="90">
        <f t="shared" si="27"/>
        <v>282006.69999999984</v>
      </c>
      <c r="R738" s="91">
        <f t="shared" si="28"/>
        <v>295.31747061965808</v>
      </c>
    </row>
    <row r="739" spans="1:18" x14ac:dyDescent="0.7">
      <c r="A739" s="97">
        <v>14</v>
      </c>
      <c r="B739" s="98" t="s">
        <v>47</v>
      </c>
      <c r="C739" s="98" t="s">
        <v>460</v>
      </c>
      <c r="D739" s="98" t="s">
        <v>461</v>
      </c>
      <c r="E739" s="98" t="s">
        <v>462</v>
      </c>
      <c r="F739" s="98" t="s">
        <v>166</v>
      </c>
      <c r="G739" s="98" t="s">
        <v>1130</v>
      </c>
      <c r="H739" s="99">
        <v>3274</v>
      </c>
      <c r="I739" s="97">
        <v>3</v>
      </c>
      <c r="J739" s="102">
        <f>สกลนคร!F69</f>
        <v>530793.06999999995</v>
      </c>
      <c r="K739" s="101">
        <f>สกลนคร!AI69</f>
        <v>598680.02999999991</v>
      </c>
      <c r="L739" s="102">
        <f>สกลนคร!AJ69</f>
        <v>1672955.88</v>
      </c>
      <c r="M739" s="102">
        <f>สกลนคร!AK69</f>
        <v>1301604.55</v>
      </c>
      <c r="N739" s="98"/>
      <c r="O739" s="98"/>
      <c r="P739" s="98"/>
      <c r="Q739" s="90">
        <f t="shared" si="27"/>
        <v>371351.32999999984</v>
      </c>
      <c r="R739" s="91">
        <f t="shared" si="28"/>
        <v>510.98224801466091</v>
      </c>
    </row>
    <row r="740" spans="1:18" s="117" customFormat="1" x14ac:dyDescent="0.7">
      <c r="A740" s="111">
        <v>15</v>
      </c>
      <c r="B740" s="112" t="s">
        <v>47</v>
      </c>
      <c r="C740" s="112" t="s">
        <v>465</v>
      </c>
      <c r="D740" s="112" t="s">
        <v>461</v>
      </c>
      <c r="E740" s="112" t="s">
        <v>462</v>
      </c>
      <c r="F740" s="112" t="s">
        <v>166</v>
      </c>
      <c r="G740" s="112" t="s">
        <v>1131</v>
      </c>
      <c r="H740" s="113">
        <v>2726</v>
      </c>
      <c r="I740" s="111">
        <v>2</v>
      </c>
      <c r="J740" s="102">
        <f>สกลนคร!F70</f>
        <v>525807.57999999996</v>
      </c>
      <c r="K740" s="101">
        <f>สกลนคร!AI70</f>
        <v>605484.76</v>
      </c>
      <c r="L740" s="102">
        <f>สกลนคร!AJ70</f>
        <v>944761.72</v>
      </c>
      <c r="M740" s="102">
        <f>สกลนคร!AK70</f>
        <v>790219.21</v>
      </c>
      <c r="N740" s="112"/>
      <c r="O740" s="112"/>
      <c r="P740" s="112"/>
      <c r="Q740" s="115">
        <f t="shared" si="27"/>
        <v>154542.51</v>
      </c>
      <c r="R740" s="116">
        <f t="shared" si="28"/>
        <v>346.5743653705062</v>
      </c>
    </row>
    <row r="741" spans="1:18" s="109" customFormat="1" x14ac:dyDescent="0.7">
      <c r="A741" s="103">
        <v>4</v>
      </c>
      <c r="B741" s="104" t="s">
        <v>47</v>
      </c>
      <c r="C741" s="104"/>
      <c r="D741" s="104"/>
      <c r="E741" s="104" t="s">
        <v>63</v>
      </c>
      <c r="F741" s="104"/>
      <c r="G741" s="104" t="s">
        <v>464</v>
      </c>
      <c r="H741" s="110">
        <f>SUM(H726:H739)</f>
        <v>46378</v>
      </c>
      <c r="I741" s="103"/>
      <c r="J741" s="106">
        <f>SUM(J726:J739)</f>
        <v>7107385.1200000001</v>
      </c>
      <c r="K741" s="106">
        <f>SUM(K726:K739)</f>
        <v>7911617.4099999992</v>
      </c>
      <c r="L741" s="106">
        <f>SUM(L726:L739)</f>
        <v>16347587.330000002</v>
      </c>
      <c r="M741" s="106">
        <f>SUM(M726:M739)</f>
        <v>12378344.610000001</v>
      </c>
      <c r="N741" s="104">
        <v>14</v>
      </c>
      <c r="O741" s="104">
        <v>14</v>
      </c>
      <c r="P741" s="104">
        <f>N741-O741</f>
        <v>0</v>
      </c>
      <c r="Q741" s="107">
        <f t="shared" si="27"/>
        <v>3969242.7200000007</v>
      </c>
      <c r="R741" s="108">
        <f>L741/H741</f>
        <v>352.48581935400409</v>
      </c>
    </row>
    <row r="742" spans="1:18" x14ac:dyDescent="0.7">
      <c r="A742" s="97">
        <v>1</v>
      </c>
      <c r="B742" s="98" t="s">
        <v>47</v>
      </c>
      <c r="C742" s="98" t="s">
        <v>465</v>
      </c>
      <c r="D742" s="98" t="s">
        <v>89</v>
      </c>
      <c r="E742" s="98" t="s">
        <v>466</v>
      </c>
      <c r="F742" s="98" t="s">
        <v>196</v>
      </c>
      <c r="G742" s="98" t="s">
        <v>467</v>
      </c>
      <c r="H742" s="99"/>
      <c r="I742" s="97"/>
      <c r="J742" s="100"/>
      <c r="K742" s="101"/>
      <c r="L742" s="102"/>
      <c r="M742" s="102"/>
      <c r="N742" s="98"/>
      <c r="O742" s="98"/>
      <c r="P742" s="98"/>
    </row>
    <row r="743" spans="1:18" s="117" customFormat="1" x14ac:dyDescent="0.7">
      <c r="A743" s="111">
        <v>2</v>
      </c>
      <c r="B743" s="112" t="s">
        <v>47</v>
      </c>
      <c r="C743" s="112" t="s">
        <v>465</v>
      </c>
      <c r="D743" s="112" t="s">
        <v>89</v>
      </c>
      <c r="E743" s="112" t="s">
        <v>466</v>
      </c>
      <c r="F743" s="112" t="s">
        <v>166</v>
      </c>
      <c r="G743" s="112" t="s">
        <v>1132</v>
      </c>
      <c r="H743" s="113">
        <v>6085</v>
      </c>
      <c r="I743" s="111">
        <v>5</v>
      </c>
      <c r="J743" s="102">
        <f>สกลนคร!F71</f>
        <v>679293.37</v>
      </c>
      <c r="K743" s="114">
        <f>สกลนคร!AI71</f>
        <v>1111671.92</v>
      </c>
      <c r="L743" s="102">
        <f>สกลนคร!AJ71</f>
        <v>2141850.5</v>
      </c>
      <c r="M743" s="102">
        <f>สกลนคร!AK71</f>
        <v>1816909.7</v>
      </c>
      <c r="N743" s="112"/>
      <c r="O743" s="112"/>
      <c r="P743" s="112"/>
      <c r="Q743" s="90">
        <f t="shared" si="27"/>
        <v>324940.80000000005</v>
      </c>
      <c r="R743" s="91">
        <f t="shared" si="28"/>
        <v>351.98857847165158</v>
      </c>
    </row>
    <row r="744" spans="1:18" s="117" customFormat="1" x14ac:dyDescent="0.7">
      <c r="A744" s="111">
        <v>3</v>
      </c>
      <c r="B744" s="112" t="s">
        <v>47</v>
      </c>
      <c r="C744" s="112" t="s">
        <v>465</v>
      </c>
      <c r="D744" s="112" t="s">
        <v>89</v>
      </c>
      <c r="E744" s="112" t="s">
        <v>466</v>
      </c>
      <c r="F744" s="112" t="s">
        <v>166</v>
      </c>
      <c r="G744" s="112" t="s">
        <v>1133</v>
      </c>
      <c r="H744" s="113">
        <v>4230</v>
      </c>
      <c r="I744" s="111">
        <v>3</v>
      </c>
      <c r="J744" s="102">
        <f>สกลนคร!F72</f>
        <v>601581.93000000005</v>
      </c>
      <c r="K744" s="114">
        <f>สกลนคร!AI72</f>
        <v>1060082.81</v>
      </c>
      <c r="L744" s="102">
        <f>สกลนคร!AJ72</f>
        <v>1375498.3</v>
      </c>
      <c r="M744" s="102">
        <f>สกลนคร!AK72</f>
        <v>1290322.7300000002</v>
      </c>
      <c r="N744" s="112"/>
      <c r="O744" s="112"/>
      <c r="P744" s="112"/>
      <c r="Q744" s="90">
        <f t="shared" si="27"/>
        <v>85175.569999999832</v>
      </c>
      <c r="R744" s="91">
        <f t="shared" si="28"/>
        <v>325.17690307328604</v>
      </c>
    </row>
    <row r="745" spans="1:18" s="117" customFormat="1" x14ac:dyDescent="0.7">
      <c r="A745" s="111">
        <v>4</v>
      </c>
      <c r="B745" s="112" t="s">
        <v>47</v>
      </c>
      <c r="C745" s="112" t="s">
        <v>465</v>
      </c>
      <c r="D745" s="112" t="s">
        <v>89</v>
      </c>
      <c r="E745" s="112" t="s">
        <v>466</v>
      </c>
      <c r="F745" s="112" t="s">
        <v>166</v>
      </c>
      <c r="G745" s="112" t="s">
        <v>1134</v>
      </c>
      <c r="H745" s="113">
        <v>4909</v>
      </c>
      <c r="I745" s="111">
        <v>4</v>
      </c>
      <c r="J745" s="102">
        <f>สกลนคร!F73</f>
        <v>918652.03</v>
      </c>
      <c r="K745" s="114">
        <f>สกลนคร!AI73</f>
        <v>1002152.67</v>
      </c>
      <c r="L745" s="102">
        <f>สกลนคร!AJ73</f>
        <v>1751715.2200000002</v>
      </c>
      <c r="M745" s="102">
        <f>สกลนคร!AK73</f>
        <v>1393581.3900000001</v>
      </c>
      <c r="N745" s="112"/>
      <c r="O745" s="112"/>
      <c r="P745" s="112"/>
      <c r="Q745" s="90">
        <f t="shared" si="27"/>
        <v>358133.83000000007</v>
      </c>
      <c r="R745" s="91">
        <f t="shared" si="28"/>
        <v>356.83748624974538</v>
      </c>
    </row>
    <row r="746" spans="1:18" s="117" customFormat="1" x14ac:dyDescent="0.7">
      <c r="A746" s="111">
        <v>5</v>
      </c>
      <c r="B746" s="112" t="s">
        <v>47</v>
      </c>
      <c r="C746" s="112" t="s">
        <v>465</v>
      </c>
      <c r="D746" s="112" t="s">
        <v>89</v>
      </c>
      <c r="E746" s="112" t="s">
        <v>466</v>
      </c>
      <c r="F746" s="112" t="s">
        <v>166</v>
      </c>
      <c r="G746" s="112" t="s">
        <v>1135</v>
      </c>
      <c r="H746" s="113">
        <v>3876</v>
      </c>
      <c r="I746" s="111">
        <v>3</v>
      </c>
      <c r="J746" s="102">
        <f>สกลนคร!F74</f>
        <v>722310.18</v>
      </c>
      <c r="K746" s="114">
        <f>สกลนคร!AI74</f>
        <v>845349.26</v>
      </c>
      <c r="L746" s="102">
        <f>สกลนคร!AJ74</f>
        <v>1758228.5899999999</v>
      </c>
      <c r="M746" s="102">
        <f>สกลนคร!AK74</f>
        <v>1393455.4500000002</v>
      </c>
      <c r="N746" s="112"/>
      <c r="O746" s="112"/>
      <c r="P746" s="112"/>
      <c r="Q746" s="90">
        <f t="shared" si="27"/>
        <v>364773.13999999966</v>
      </c>
      <c r="R746" s="91">
        <f t="shared" si="28"/>
        <v>453.61934726522185</v>
      </c>
    </row>
    <row r="747" spans="1:18" s="117" customFormat="1" x14ac:dyDescent="0.7">
      <c r="A747" s="111">
        <v>6</v>
      </c>
      <c r="B747" s="112" t="s">
        <v>47</v>
      </c>
      <c r="C747" s="112" t="s">
        <v>465</v>
      </c>
      <c r="D747" s="112" t="s">
        <v>89</v>
      </c>
      <c r="E747" s="112" t="s">
        <v>466</v>
      </c>
      <c r="F747" s="112" t="s">
        <v>166</v>
      </c>
      <c r="G747" s="112" t="s">
        <v>1136</v>
      </c>
      <c r="H747" s="113">
        <v>4206</v>
      </c>
      <c r="I747" s="111">
        <v>3</v>
      </c>
      <c r="J747" s="102">
        <f>สกลนคร!F75</f>
        <v>315554.34000000003</v>
      </c>
      <c r="K747" s="114">
        <f>สกลนคร!AI75</f>
        <v>383177.86000000004</v>
      </c>
      <c r="L747" s="102">
        <f>สกลนคร!AJ75</f>
        <v>1661520.2</v>
      </c>
      <c r="M747" s="102">
        <f>สกลนคร!AK75</f>
        <v>1431234.12</v>
      </c>
      <c r="N747" s="112"/>
      <c r="O747" s="112"/>
      <c r="P747" s="112"/>
      <c r="Q747" s="90">
        <f t="shared" si="27"/>
        <v>230286.07999999984</v>
      </c>
      <c r="R747" s="91">
        <f t="shared" si="28"/>
        <v>395.03571088920586</v>
      </c>
    </row>
    <row r="748" spans="1:18" s="117" customFormat="1" x14ac:dyDescent="0.7">
      <c r="A748" s="111">
        <v>7</v>
      </c>
      <c r="B748" s="112" t="s">
        <v>47</v>
      </c>
      <c r="C748" s="112" t="s">
        <v>465</v>
      </c>
      <c r="D748" s="112" t="s">
        <v>89</v>
      </c>
      <c r="E748" s="112" t="s">
        <v>466</v>
      </c>
      <c r="F748" s="112" t="s">
        <v>166</v>
      </c>
      <c r="G748" s="112" t="s">
        <v>1137</v>
      </c>
      <c r="H748" s="113">
        <v>2071</v>
      </c>
      <c r="I748" s="111">
        <v>2</v>
      </c>
      <c r="J748" s="102">
        <f>สกลนคร!F76</f>
        <v>593479.35</v>
      </c>
      <c r="K748" s="114">
        <f>สกลนคร!AI76</f>
        <v>636248.79999999993</v>
      </c>
      <c r="L748" s="102">
        <f>สกลนคร!AJ76</f>
        <v>1139740.8999999999</v>
      </c>
      <c r="M748" s="102">
        <f>สกลนคร!AK76</f>
        <v>960885.8</v>
      </c>
      <c r="N748" s="112"/>
      <c r="O748" s="112"/>
      <c r="P748" s="112"/>
      <c r="Q748" s="90">
        <f t="shared" si="27"/>
        <v>178855.09999999986</v>
      </c>
      <c r="R748" s="91">
        <f t="shared" si="28"/>
        <v>550.33360695316264</v>
      </c>
    </row>
    <row r="749" spans="1:18" s="117" customFormat="1" x14ac:dyDescent="0.7">
      <c r="A749" s="111">
        <v>8</v>
      </c>
      <c r="B749" s="112" t="s">
        <v>47</v>
      </c>
      <c r="C749" s="112" t="s">
        <v>465</v>
      </c>
      <c r="D749" s="112" t="s">
        <v>89</v>
      </c>
      <c r="E749" s="112" t="s">
        <v>466</v>
      </c>
      <c r="F749" s="112" t="s">
        <v>166</v>
      </c>
      <c r="G749" s="112" t="s">
        <v>1138</v>
      </c>
      <c r="H749" s="113">
        <v>1955</v>
      </c>
      <c r="I749" s="111">
        <v>2</v>
      </c>
      <c r="J749" s="102">
        <f>สกลนคร!F77</f>
        <v>429715.26</v>
      </c>
      <c r="K749" s="114">
        <f>สกลนคร!AI77</f>
        <v>714571.11</v>
      </c>
      <c r="L749" s="102">
        <f>สกลนคร!AJ77</f>
        <v>1272899.1200000001</v>
      </c>
      <c r="M749" s="102">
        <f>สกลนคร!AK77</f>
        <v>1185798.26</v>
      </c>
      <c r="N749" s="112"/>
      <c r="O749" s="112"/>
      <c r="P749" s="112"/>
      <c r="Q749" s="90">
        <f t="shared" si="27"/>
        <v>87100.860000000102</v>
      </c>
      <c r="R749" s="91">
        <f t="shared" si="28"/>
        <v>651.0992941176471</v>
      </c>
    </row>
    <row r="750" spans="1:18" s="109" customFormat="1" x14ac:dyDescent="0.7">
      <c r="A750" s="103">
        <v>5</v>
      </c>
      <c r="B750" s="104" t="s">
        <v>47</v>
      </c>
      <c r="C750" s="104"/>
      <c r="D750" s="104"/>
      <c r="E750" s="104" t="s">
        <v>63</v>
      </c>
      <c r="F750" s="104"/>
      <c r="G750" s="104" t="s">
        <v>468</v>
      </c>
      <c r="H750" s="110">
        <f>SUM(H743:H749)</f>
        <v>27332</v>
      </c>
      <c r="I750" s="103"/>
      <c r="J750" s="106">
        <f>SUM(J742:J749)</f>
        <v>4260586.46</v>
      </c>
      <c r="K750" s="106">
        <f>SUM(K742:K749)</f>
        <v>5753254.4300000006</v>
      </c>
      <c r="L750" s="106">
        <f>SUM(L742:L749)</f>
        <v>11101452.829999998</v>
      </c>
      <c r="M750" s="106">
        <f>SUM(M742:M749)</f>
        <v>9472187.4500000011</v>
      </c>
      <c r="N750" s="104">
        <v>7</v>
      </c>
      <c r="O750" s="104">
        <v>7</v>
      </c>
      <c r="P750" s="104">
        <f>N750-O750</f>
        <v>0</v>
      </c>
      <c r="Q750" s="107">
        <f t="shared" si="27"/>
        <v>1629265.3799999971</v>
      </c>
      <c r="R750" s="108">
        <f>L750/H750</f>
        <v>406.17052648909697</v>
      </c>
    </row>
    <row r="751" spans="1:18" x14ac:dyDescent="0.7">
      <c r="A751" s="97">
        <v>1</v>
      </c>
      <c r="B751" s="98" t="s">
        <v>47</v>
      </c>
      <c r="C751" s="98" t="s">
        <v>469</v>
      </c>
      <c r="D751" s="98" t="s">
        <v>96</v>
      </c>
      <c r="E751" s="98" t="s">
        <v>470</v>
      </c>
      <c r="F751" s="98" t="s">
        <v>196</v>
      </c>
      <c r="G751" s="98" t="s">
        <v>471</v>
      </c>
      <c r="H751" s="99"/>
      <c r="I751" s="97"/>
      <c r="J751" s="100"/>
      <c r="K751" s="101"/>
      <c r="L751" s="102"/>
      <c r="M751" s="102"/>
      <c r="N751" s="98"/>
      <c r="O751" s="98"/>
      <c r="P751" s="98"/>
    </row>
    <row r="752" spans="1:18" x14ac:dyDescent="0.7">
      <c r="A752" s="97">
        <v>2</v>
      </c>
      <c r="B752" s="98" t="s">
        <v>47</v>
      </c>
      <c r="C752" s="98" t="s">
        <v>469</v>
      </c>
      <c r="D752" s="98" t="s">
        <v>96</v>
      </c>
      <c r="E752" s="98" t="s">
        <v>470</v>
      </c>
      <c r="F752" s="98" t="s">
        <v>166</v>
      </c>
      <c r="G752" s="98" t="s">
        <v>1139</v>
      </c>
      <c r="H752" s="99">
        <v>3739</v>
      </c>
      <c r="I752" s="97">
        <v>3</v>
      </c>
      <c r="J752" s="102">
        <f>สกลนคร!F78</f>
        <v>263034.46999999997</v>
      </c>
      <c r="K752" s="101">
        <f>สกลนคร!AI78</f>
        <v>322562.83999999997</v>
      </c>
      <c r="L752" s="102">
        <f>สกลนคร!AJ78</f>
        <v>1047947.04</v>
      </c>
      <c r="M752" s="102">
        <f>สกลนคร!AK78</f>
        <v>849174.54</v>
      </c>
      <c r="N752" s="98"/>
      <c r="O752" s="98"/>
      <c r="P752" s="98"/>
      <c r="Q752" s="90">
        <f t="shared" si="27"/>
        <v>198772.5</v>
      </c>
      <c r="R752" s="91">
        <f t="shared" si="28"/>
        <v>280.27468307033968</v>
      </c>
    </row>
    <row r="753" spans="1:18" x14ac:dyDescent="0.7">
      <c r="A753" s="97">
        <v>3</v>
      </c>
      <c r="B753" s="98" t="s">
        <v>47</v>
      </c>
      <c r="C753" s="98" t="s">
        <v>469</v>
      </c>
      <c r="D753" s="98" t="s">
        <v>96</v>
      </c>
      <c r="E753" s="98" t="s">
        <v>470</v>
      </c>
      <c r="F753" s="98" t="s">
        <v>166</v>
      </c>
      <c r="G753" s="98" t="s">
        <v>1140</v>
      </c>
      <c r="H753" s="99">
        <v>3786</v>
      </c>
      <c r="I753" s="97">
        <v>3</v>
      </c>
      <c r="J753" s="102">
        <f>สกลนคร!F79</f>
        <v>527121.76</v>
      </c>
      <c r="K753" s="101">
        <f>สกลนคร!AI79</f>
        <v>583514.76</v>
      </c>
      <c r="L753" s="102">
        <f>สกลนคร!AJ79</f>
        <v>1629234.33</v>
      </c>
      <c r="M753" s="102">
        <f>สกลนคร!AK79</f>
        <v>1190149.2</v>
      </c>
      <c r="N753" s="98"/>
      <c r="O753" s="98"/>
      <c r="P753" s="98"/>
      <c r="Q753" s="90">
        <f t="shared" si="27"/>
        <v>439085.13000000012</v>
      </c>
      <c r="R753" s="91">
        <f t="shared" si="28"/>
        <v>430.3313074484945</v>
      </c>
    </row>
    <row r="754" spans="1:18" x14ac:dyDescent="0.7">
      <c r="A754" s="97">
        <v>4</v>
      </c>
      <c r="B754" s="98" t="s">
        <v>47</v>
      </c>
      <c r="C754" s="98" t="s">
        <v>469</v>
      </c>
      <c r="D754" s="98" t="s">
        <v>96</v>
      </c>
      <c r="E754" s="98" t="s">
        <v>470</v>
      </c>
      <c r="F754" s="98" t="s">
        <v>166</v>
      </c>
      <c r="G754" s="98" t="s">
        <v>1141</v>
      </c>
      <c r="H754" s="99">
        <v>3021</v>
      </c>
      <c r="I754" s="97">
        <v>3</v>
      </c>
      <c r="J754" s="102">
        <f>สกลนคร!F80</f>
        <v>381850.51</v>
      </c>
      <c r="K754" s="101">
        <f>สกลนคร!AI80</f>
        <v>437699.57</v>
      </c>
      <c r="L754" s="102">
        <f>สกลนคร!AJ80</f>
        <v>1295046.8999999999</v>
      </c>
      <c r="M754" s="102">
        <f>สกลนคร!AK80</f>
        <v>1054950.3400000001</v>
      </c>
      <c r="N754" s="98"/>
      <c r="O754" s="98"/>
      <c r="P754" s="98"/>
      <c r="Q754" s="90">
        <f t="shared" si="27"/>
        <v>240096.55999999982</v>
      </c>
      <c r="R754" s="91">
        <f t="shared" si="28"/>
        <v>428.68152929493544</v>
      </c>
    </row>
    <row r="755" spans="1:18" x14ac:dyDescent="0.7">
      <c r="A755" s="97">
        <v>5</v>
      </c>
      <c r="B755" s="98" t="s">
        <v>47</v>
      </c>
      <c r="C755" s="98" t="s">
        <v>469</v>
      </c>
      <c r="D755" s="98" t="s">
        <v>96</v>
      </c>
      <c r="E755" s="98" t="s">
        <v>470</v>
      </c>
      <c r="F755" s="98" t="s">
        <v>166</v>
      </c>
      <c r="G755" s="98" t="s">
        <v>1142</v>
      </c>
      <c r="H755" s="99">
        <v>1545</v>
      </c>
      <c r="I755" s="97">
        <v>2</v>
      </c>
      <c r="J755" s="102">
        <f>สกลนคร!F81</f>
        <v>279828.09999999998</v>
      </c>
      <c r="K755" s="101">
        <f>สกลนคร!AI81</f>
        <v>293769.57999999996</v>
      </c>
      <c r="L755" s="102">
        <f>สกลนคร!AJ81</f>
        <v>1131193.3</v>
      </c>
      <c r="M755" s="102">
        <f>สกลนคร!AK81</f>
        <v>1069998.6399999999</v>
      </c>
      <c r="N755" s="98"/>
      <c r="O755" s="98"/>
      <c r="P755" s="98"/>
      <c r="Q755" s="90">
        <f t="shared" si="27"/>
        <v>61194.660000000149</v>
      </c>
      <c r="R755" s="91">
        <f t="shared" si="28"/>
        <v>732.16394822006475</v>
      </c>
    </row>
    <row r="756" spans="1:18" x14ac:dyDescent="0.7">
      <c r="A756" s="97">
        <v>6</v>
      </c>
      <c r="B756" s="98" t="s">
        <v>47</v>
      </c>
      <c r="C756" s="98" t="s">
        <v>469</v>
      </c>
      <c r="D756" s="98" t="s">
        <v>96</v>
      </c>
      <c r="E756" s="98" t="s">
        <v>470</v>
      </c>
      <c r="F756" s="98" t="s">
        <v>166</v>
      </c>
      <c r="G756" s="98" t="s">
        <v>1143</v>
      </c>
      <c r="H756" s="99">
        <v>3954</v>
      </c>
      <c r="I756" s="97">
        <v>3</v>
      </c>
      <c r="J756" s="102">
        <f>สกลนคร!F82</f>
        <v>397508.25</v>
      </c>
      <c r="K756" s="101">
        <f>สกลนคร!AI82</f>
        <v>415299.23</v>
      </c>
      <c r="L756" s="102">
        <f>สกลนคร!AJ82</f>
        <v>1096749.6099999999</v>
      </c>
      <c r="M756" s="102">
        <f>สกลนคร!AK82</f>
        <v>800991.48</v>
      </c>
      <c r="N756" s="98"/>
      <c r="O756" s="98"/>
      <c r="P756" s="98"/>
      <c r="Q756" s="90">
        <f t="shared" si="27"/>
        <v>295758.12999999989</v>
      </c>
      <c r="R756" s="91">
        <f t="shared" si="28"/>
        <v>277.37724076884166</v>
      </c>
    </row>
    <row r="757" spans="1:18" x14ac:dyDescent="0.7">
      <c r="A757" s="97">
        <v>7</v>
      </c>
      <c r="B757" s="98" t="s">
        <v>47</v>
      </c>
      <c r="C757" s="98" t="s">
        <v>469</v>
      </c>
      <c r="D757" s="98" t="s">
        <v>96</v>
      </c>
      <c r="E757" s="98" t="s">
        <v>470</v>
      </c>
      <c r="F757" s="98" t="s">
        <v>166</v>
      </c>
      <c r="G757" s="98" t="s">
        <v>1144</v>
      </c>
      <c r="H757" s="99">
        <v>6234</v>
      </c>
      <c r="I757" s="97">
        <v>5</v>
      </c>
      <c r="J757" s="102">
        <f>สกลนคร!F83</f>
        <v>432437.96</v>
      </c>
      <c r="K757" s="101">
        <f>สกลนคร!AI83</f>
        <v>492077.60000000003</v>
      </c>
      <c r="L757" s="102">
        <f>สกลนคร!AJ83</f>
        <v>1428837.88</v>
      </c>
      <c r="M757" s="102">
        <f>สกลนคร!AK83</f>
        <v>1196993.77</v>
      </c>
      <c r="N757" s="98"/>
      <c r="O757" s="98"/>
      <c r="P757" s="98"/>
      <c r="Q757" s="90">
        <f t="shared" si="27"/>
        <v>231844.10999999987</v>
      </c>
      <c r="R757" s="91">
        <f t="shared" si="28"/>
        <v>229.20081488610842</v>
      </c>
    </row>
    <row r="758" spans="1:18" x14ac:dyDescent="0.7">
      <c r="A758" s="97">
        <v>8</v>
      </c>
      <c r="B758" s="98" t="s">
        <v>47</v>
      </c>
      <c r="C758" s="98" t="s">
        <v>469</v>
      </c>
      <c r="D758" s="98" t="s">
        <v>96</v>
      </c>
      <c r="E758" s="98" t="s">
        <v>470</v>
      </c>
      <c r="F758" s="98" t="s">
        <v>166</v>
      </c>
      <c r="G758" s="98" t="s">
        <v>1145</v>
      </c>
      <c r="H758" s="99">
        <v>4005</v>
      </c>
      <c r="I758" s="97">
        <v>3</v>
      </c>
      <c r="J758" s="102">
        <f>สกลนคร!F84</f>
        <v>201254.45</v>
      </c>
      <c r="K758" s="101">
        <f>สกลนคร!AI84</f>
        <v>266319.56</v>
      </c>
      <c r="L758" s="102">
        <f>สกลนคร!AJ84</f>
        <v>1431395.2</v>
      </c>
      <c r="M758" s="102">
        <f>สกลนคร!AK84</f>
        <v>1159381.5899999999</v>
      </c>
      <c r="N758" s="98"/>
      <c r="O758" s="98"/>
      <c r="P758" s="98"/>
      <c r="Q758" s="90">
        <f t="shared" si="27"/>
        <v>272013.6100000001</v>
      </c>
      <c r="R758" s="91">
        <f t="shared" si="28"/>
        <v>357.40204744069911</v>
      </c>
    </row>
    <row r="759" spans="1:18" x14ac:dyDescent="0.7">
      <c r="A759" s="97">
        <v>9</v>
      </c>
      <c r="B759" s="98" t="s">
        <v>47</v>
      </c>
      <c r="C759" s="98" t="s">
        <v>469</v>
      </c>
      <c r="D759" s="98" t="s">
        <v>96</v>
      </c>
      <c r="E759" s="98" t="s">
        <v>470</v>
      </c>
      <c r="F759" s="98" t="s">
        <v>166</v>
      </c>
      <c r="G759" s="98" t="s">
        <v>1146</v>
      </c>
      <c r="H759" s="99">
        <v>3358</v>
      </c>
      <c r="I759" s="97">
        <v>3</v>
      </c>
      <c r="J759" s="102">
        <f>สกลนคร!F85</f>
        <v>363742.48</v>
      </c>
      <c r="K759" s="101">
        <f>สกลนคร!AI85</f>
        <v>391075.62</v>
      </c>
      <c r="L759" s="102">
        <f>สกลนคร!AJ85</f>
        <v>1348879.55</v>
      </c>
      <c r="M759" s="102">
        <f>สกลนคร!AK85</f>
        <v>1011629.82</v>
      </c>
      <c r="N759" s="98"/>
      <c r="O759" s="98"/>
      <c r="P759" s="98"/>
      <c r="Q759" s="90">
        <f t="shared" si="27"/>
        <v>337249.7300000001</v>
      </c>
      <c r="R759" s="91">
        <f t="shared" si="28"/>
        <v>401.69134901727222</v>
      </c>
    </row>
    <row r="760" spans="1:18" x14ac:dyDescent="0.7">
      <c r="A760" s="97">
        <v>10</v>
      </c>
      <c r="B760" s="98" t="s">
        <v>47</v>
      </c>
      <c r="C760" s="98" t="s">
        <v>469</v>
      </c>
      <c r="D760" s="98" t="s">
        <v>96</v>
      </c>
      <c r="E760" s="98" t="s">
        <v>470</v>
      </c>
      <c r="F760" s="98" t="s">
        <v>166</v>
      </c>
      <c r="G760" s="98" t="s">
        <v>1147</v>
      </c>
      <c r="H760" s="99">
        <v>1364</v>
      </c>
      <c r="I760" s="97">
        <v>1</v>
      </c>
      <c r="J760" s="102">
        <f>สกลนคร!F86</f>
        <v>264762.89</v>
      </c>
      <c r="K760" s="101">
        <f>สกลนคร!AI86</f>
        <v>279167.42000000004</v>
      </c>
      <c r="L760" s="102">
        <f>สกลนคร!AJ86</f>
        <v>777242.64</v>
      </c>
      <c r="M760" s="102">
        <f>สกลนคร!AK86</f>
        <v>573068.76</v>
      </c>
      <c r="N760" s="98"/>
      <c r="O760" s="98"/>
      <c r="P760" s="98"/>
      <c r="Q760" s="90">
        <f t="shared" si="27"/>
        <v>204173.88</v>
      </c>
      <c r="R760" s="91">
        <f t="shared" si="28"/>
        <v>569.82598240469213</v>
      </c>
    </row>
    <row r="761" spans="1:18" s="109" customFormat="1" x14ac:dyDescent="0.7">
      <c r="A761" s="103">
        <v>6</v>
      </c>
      <c r="B761" s="104" t="s">
        <v>47</v>
      </c>
      <c r="C761" s="104"/>
      <c r="D761" s="104"/>
      <c r="E761" s="104" t="s">
        <v>63</v>
      </c>
      <c r="F761" s="104"/>
      <c r="G761" s="104" t="s">
        <v>472</v>
      </c>
      <c r="H761" s="110">
        <f>SUM(H752:H760)</f>
        <v>31006</v>
      </c>
      <c r="I761" s="103"/>
      <c r="J761" s="106">
        <f>SUM(J751:J760)</f>
        <v>3111540.87</v>
      </c>
      <c r="K761" s="106">
        <f>SUM(K751:K760)</f>
        <v>3481486.18</v>
      </c>
      <c r="L761" s="106">
        <f>SUM(L751:L760)</f>
        <v>11186526.450000001</v>
      </c>
      <c r="M761" s="106">
        <f>SUM(M751:M760)</f>
        <v>8906338.1399999987</v>
      </c>
      <c r="N761" s="104">
        <v>9</v>
      </c>
      <c r="O761" s="104">
        <v>9</v>
      </c>
      <c r="P761" s="104">
        <f>N761-O761</f>
        <v>0</v>
      </c>
      <c r="Q761" s="107">
        <f t="shared" si="27"/>
        <v>2280188.3100000024</v>
      </c>
      <c r="R761" s="108">
        <f>L761/H761</f>
        <v>360.78586241372642</v>
      </c>
    </row>
    <row r="762" spans="1:18" x14ac:dyDescent="0.7">
      <c r="A762" s="97">
        <v>1</v>
      </c>
      <c r="B762" s="98" t="s">
        <v>47</v>
      </c>
      <c r="C762" s="98" t="s">
        <v>473</v>
      </c>
      <c r="D762" s="98" t="s">
        <v>103</v>
      </c>
      <c r="E762" s="98" t="s">
        <v>474</v>
      </c>
      <c r="F762" s="98" t="s">
        <v>196</v>
      </c>
      <c r="G762" s="98" t="s">
        <v>475</v>
      </c>
      <c r="H762" s="99"/>
      <c r="I762" s="97"/>
      <c r="J762" s="100"/>
      <c r="K762" s="101"/>
      <c r="L762" s="102"/>
      <c r="M762" s="102"/>
      <c r="N762" s="98"/>
      <c r="O762" s="98"/>
      <c r="P762" s="98"/>
    </row>
    <row r="763" spans="1:18" x14ac:dyDescent="0.7">
      <c r="A763" s="97">
        <v>2</v>
      </c>
      <c r="B763" s="98" t="s">
        <v>47</v>
      </c>
      <c r="C763" s="98" t="s">
        <v>473</v>
      </c>
      <c r="D763" s="98" t="s">
        <v>103</v>
      </c>
      <c r="E763" s="98" t="s">
        <v>474</v>
      </c>
      <c r="F763" s="98" t="s">
        <v>166</v>
      </c>
      <c r="G763" s="98" t="s">
        <v>1148</v>
      </c>
      <c r="H763" s="99">
        <v>2110</v>
      </c>
      <c r="I763" s="97">
        <v>2</v>
      </c>
      <c r="J763" s="102">
        <f>สกลนคร!F87</f>
        <v>406198.16</v>
      </c>
      <c r="K763" s="101">
        <f>สกลนคร!AI87</f>
        <v>450063.24</v>
      </c>
      <c r="L763" s="102">
        <f>สกลนคร!AJ87</f>
        <v>618420.91</v>
      </c>
      <c r="M763" s="102">
        <f>สกลนคร!AK87</f>
        <v>744473.90999999992</v>
      </c>
      <c r="N763" s="98"/>
      <c r="O763" s="98"/>
      <c r="P763" s="98"/>
      <c r="Q763" s="90">
        <f t="shared" si="27"/>
        <v>-126052.99999999988</v>
      </c>
      <c r="R763" s="91">
        <f t="shared" si="28"/>
        <v>293.0904786729858</v>
      </c>
    </row>
    <row r="764" spans="1:18" x14ac:dyDescent="0.7">
      <c r="A764" s="97">
        <v>3</v>
      </c>
      <c r="B764" s="98" t="s">
        <v>47</v>
      </c>
      <c r="C764" s="98" t="s">
        <v>473</v>
      </c>
      <c r="D764" s="98" t="s">
        <v>103</v>
      </c>
      <c r="E764" s="98" t="s">
        <v>474</v>
      </c>
      <c r="F764" s="98" t="s">
        <v>166</v>
      </c>
      <c r="G764" s="98" t="s">
        <v>1149</v>
      </c>
      <c r="H764" s="99">
        <v>1235</v>
      </c>
      <c r="I764" s="97">
        <v>1</v>
      </c>
      <c r="J764" s="102">
        <f>สกลนคร!F88</f>
        <v>301793.75</v>
      </c>
      <c r="K764" s="101">
        <f>สกลนคร!AI88</f>
        <v>306415.02</v>
      </c>
      <c r="L764" s="102">
        <f>สกลนคร!AJ88</f>
        <v>481418.76</v>
      </c>
      <c r="M764" s="102">
        <f>สกลนคร!AK88</f>
        <v>580912.27</v>
      </c>
      <c r="N764" s="98"/>
      <c r="O764" s="98"/>
      <c r="P764" s="98"/>
      <c r="Q764" s="90">
        <f t="shared" si="27"/>
        <v>-99493.510000000009</v>
      </c>
      <c r="R764" s="91">
        <f t="shared" si="28"/>
        <v>389.81276113360326</v>
      </c>
    </row>
    <row r="765" spans="1:18" x14ac:dyDescent="0.7">
      <c r="A765" s="97">
        <v>4</v>
      </c>
      <c r="B765" s="98" t="s">
        <v>47</v>
      </c>
      <c r="C765" s="98" t="s">
        <v>473</v>
      </c>
      <c r="D765" s="98" t="s">
        <v>103</v>
      </c>
      <c r="E765" s="98" t="s">
        <v>474</v>
      </c>
      <c r="F765" s="98" t="s">
        <v>166</v>
      </c>
      <c r="G765" s="98" t="s">
        <v>1150</v>
      </c>
      <c r="H765" s="99">
        <v>2785</v>
      </c>
      <c r="I765" s="97">
        <v>2</v>
      </c>
      <c r="J765" s="102">
        <f>สกลนคร!F89</f>
        <v>854601</v>
      </c>
      <c r="K765" s="101">
        <f>สกลนคร!AI89</f>
        <v>868706.51</v>
      </c>
      <c r="L765" s="102">
        <f>สกลนคร!AJ89</f>
        <v>950250.70000000007</v>
      </c>
      <c r="M765" s="102">
        <f>สกลนคร!AK89</f>
        <v>814721.12000000011</v>
      </c>
      <c r="N765" s="98"/>
      <c r="O765" s="98"/>
      <c r="P765" s="98"/>
      <c r="Q765" s="90">
        <f t="shared" si="27"/>
        <v>135529.57999999996</v>
      </c>
      <c r="R765" s="91">
        <f t="shared" si="28"/>
        <v>341.20312387791745</v>
      </c>
    </row>
    <row r="766" spans="1:18" x14ac:dyDescent="0.7">
      <c r="A766" s="97">
        <v>5</v>
      </c>
      <c r="B766" s="98" t="s">
        <v>47</v>
      </c>
      <c r="C766" s="98" t="s">
        <v>473</v>
      </c>
      <c r="D766" s="98" t="s">
        <v>103</v>
      </c>
      <c r="E766" s="98" t="s">
        <v>474</v>
      </c>
      <c r="F766" s="98" t="s">
        <v>166</v>
      </c>
      <c r="G766" s="98" t="s">
        <v>1151</v>
      </c>
      <c r="H766" s="99">
        <v>1721</v>
      </c>
      <c r="I766" s="97">
        <v>2</v>
      </c>
      <c r="J766" s="102">
        <f>สกลนคร!F90</f>
        <v>120233.53</v>
      </c>
      <c r="K766" s="101">
        <f>สกลนคร!AI90</f>
        <v>146575.38</v>
      </c>
      <c r="L766" s="102">
        <f>สกลนคร!AJ90</f>
        <v>327234.28000000003</v>
      </c>
      <c r="M766" s="102">
        <f>สกลนคร!AK90</f>
        <v>410193.42</v>
      </c>
      <c r="N766" s="98"/>
      <c r="O766" s="98"/>
      <c r="P766" s="98"/>
      <c r="Q766" s="90">
        <f t="shared" si="27"/>
        <v>-82959.139999999956</v>
      </c>
      <c r="R766" s="91">
        <f t="shared" si="28"/>
        <v>190.1419407321325</v>
      </c>
    </row>
    <row r="767" spans="1:18" s="109" customFormat="1" x14ac:dyDescent="0.7">
      <c r="A767" s="103">
        <v>7</v>
      </c>
      <c r="B767" s="104" t="s">
        <v>47</v>
      </c>
      <c r="C767" s="104"/>
      <c r="D767" s="104"/>
      <c r="E767" s="104" t="s">
        <v>63</v>
      </c>
      <c r="F767" s="104"/>
      <c r="G767" s="104" t="s">
        <v>476</v>
      </c>
      <c r="H767" s="110">
        <f>SUM(H763:H766)</f>
        <v>7851</v>
      </c>
      <c r="I767" s="103"/>
      <c r="J767" s="106">
        <f>SUM(J762:J766)</f>
        <v>1682826.44</v>
      </c>
      <c r="K767" s="106">
        <f>SUM(K762:K766)</f>
        <v>1771760.15</v>
      </c>
      <c r="L767" s="106">
        <f>SUM(L762:L766)</f>
        <v>2377324.6500000004</v>
      </c>
      <c r="M767" s="106">
        <f>SUM(M762:M766)</f>
        <v>2550300.7199999997</v>
      </c>
      <c r="N767" s="104">
        <v>4</v>
      </c>
      <c r="O767" s="104">
        <v>4</v>
      </c>
      <c r="P767" s="104">
        <f>N767-O767</f>
        <v>0</v>
      </c>
      <c r="Q767" s="107">
        <f t="shared" si="27"/>
        <v>-172976.06999999937</v>
      </c>
      <c r="R767" s="108">
        <f>L767/H767</f>
        <v>302.8053305311426</v>
      </c>
    </row>
    <row r="768" spans="1:18" x14ac:dyDescent="0.7">
      <c r="A768" s="97">
        <v>1</v>
      </c>
      <c r="B768" s="98" t="s">
        <v>47</v>
      </c>
      <c r="C768" s="98" t="s">
        <v>477</v>
      </c>
      <c r="D768" s="98" t="s">
        <v>110</v>
      </c>
      <c r="E768" s="98" t="s">
        <v>478</v>
      </c>
      <c r="F768" s="98" t="s">
        <v>196</v>
      </c>
      <c r="G768" s="98" t="s">
        <v>479</v>
      </c>
      <c r="H768" s="99"/>
      <c r="I768" s="97"/>
      <c r="J768" s="100"/>
      <c r="K768" s="101"/>
      <c r="L768" s="102"/>
      <c r="M768" s="102"/>
      <c r="N768" s="98"/>
      <c r="O768" s="98"/>
      <c r="P768" s="98"/>
    </row>
    <row r="769" spans="1:18" x14ac:dyDescent="0.7">
      <c r="A769" s="97">
        <v>2</v>
      </c>
      <c r="B769" s="98" t="s">
        <v>47</v>
      </c>
      <c r="C769" s="98" t="s">
        <v>477</v>
      </c>
      <c r="D769" s="98" t="s">
        <v>110</v>
      </c>
      <c r="E769" s="98" t="s">
        <v>478</v>
      </c>
      <c r="F769" s="98" t="s">
        <v>166</v>
      </c>
      <c r="G769" s="98" t="s">
        <v>1152</v>
      </c>
      <c r="H769" s="99">
        <v>5792</v>
      </c>
      <c r="I769" s="97">
        <v>4</v>
      </c>
      <c r="J769" s="102">
        <f>สกลนคร!F91</f>
        <v>318061.46999999997</v>
      </c>
      <c r="K769" s="101">
        <f>สกลนคร!AI91</f>
        <v>407616.73999999993</v>
      </c>
      <c r="L769" s="102">
        <f>สกลนคร!AJ91</f>
        <v>1592643.26</v>
      </c>
      <c r="M769" s="102">
        <f>สกลนคร!AK91</f>
        <v>1508389.6</v>
      </c>
      <c r="N769" s="98"/>
      <c r="O769" s="98"/>
      <c r="P769" s="98"/>
      <c r="Q769" s="90">
        <f t="shared" si="27"/>
        <v>84253.659999999916</v>
      </c>
      <c r="R769" s="91">
        <f t="shared" si="28"/>
        <v>274.97293853591162</v>
      </c>
    </row>
    <row r="770" spans="1:18" x14ac:dyDescent="0.7">
      <c r="A770" s="97">
        <v>3</v>
      </c>
      <c r="B770" s="98" t="s">
        <v>47</v>
      </c>
      <c r="C770" s="98" t="s">
        <v>477</v>
      </c>
      <c r="D770" s="98" t="s">
        <v>110</v>
      </c>
      <c r="E770" s="98" t="s">
        <v>478</v>
      </c>
      <c r="F770" s="98" t="s">
        <v>166</v>
      </c>
      <c r="G770" s="98" t="s">
        <v>1153</v>
      </c>
      <c r="H770" s="99">
        <v>2531</v>
      </c>
      <c r="I770" s="97">
        <v>2</v>
      </c>
      <c r="J770" s="102">
        <f>สกลนคร!F92</f>
        <v>69554.03</v>
      </c>
      <c r="K770" s="101">
        <f>สกลนคร!AI92</f>
        <v>97695.32</v>
      </c>
      <c r="L770" s="102">
        <f>สกลนคร!AJ92</f>
        <v>941543.61</v>
      </c>
      <c r="M770" s="102">
        <f>สกลนคร!AK92</f>
        <v>901923.42</v>
      </c>
      <c r="N770" s="98"/>
      <c r="O770" s="98"/>
      <c r="P770" s="98"/>
      <c r="Q770" s="90">
        <f t="shared" si="27"/>
        <v>39620.189999999944</v>
      </c>
      <c r="R770" s="91">
        <f t="shared" si="28"/>
        <v>372.0045871197155</v>
      </c>
    </row>
    <row r="771" spans="1:18" x14ac:dyDescent="0.7">
      <c r="A771" s="97">
        <v>4</v>
      </c>
      <c r="B771" s="98" t="s">
        <v>47</v>
      </c>
      <c r="C771" s="98" t="s">
        <v>477</v>
      </c>
      <c r="D771" s="98" t="s">
        <v>110</v>
      </c>
      <c r="E771" s="98" t="s">
        <v>478</v>
      </c>
      <c r="F771" s="98" t="s">
        <v>166</v>
      </c>
      <c r="G771" s="98" t="s">
        <v>1154</v>
      </c>
      <c r="H771" s="99">
        <v>3458</v>
      </c>
      <c r="I771" s="97">
        <v>3</v>
      </c>
      <c r="J771" s="102">
        <f>สกลนคร!F93</f>
        <v>85984.47</v>
      </c>
      <c r="K771" s="101">
        <f>สกลนคร!AI93</f>
        <v>110362.32</v>
      </c>
      <c r="L771" s="102">
        <f>สกลนคร!AJ93</f>
        <v>1410029.67</v>
      </c>
      <c r="M771" s="102">
        <f>สกลนคร!AK93</f>
        <v>1356037.84</v>
      </c>
      <c r="N771" s="98"/>
      <c r="O771" s="98"/>
      <c r="P771" s="98"/>
      <c r="Q771" s="90">
        <f t="shared" si="27"/>
        <v>53991.829999999842</v>
      </c>
      <c r="R771" s="91">
        <f t="shared" si="28"/>
        <v>407.75872469635624</v>
      </c>
    </row>
    <row r="772" spans="1:18" x14ac:dyDescent="0.7">
      <c r="A772" s="97">
        <v>5</v>
      </c>
      <c r="B772" s="98" t="s">
        <v>47</v>
      </c>
      <c r="C772" s="98" t="s">
        <v>477</v>
      </c>
      <c r="D772" s="98" t="s">
        <v>110</v>
      </c>
      <c r="E772" s="98" t="s">
        <v>478</v>
      </c>
      <c r="F772" s="98" t="s">
        <v>166</v>
      </c>
      <c r="G772" s="98" t="s">
        <v>1155</v>
      </c>
      <c r="H772" s="99">
        <v>6025</v>
      </c>
      <c r="I772" s="97">
        <v>5</v>
      </c>
      <c r="J772" s="102">
        <f>สกลนคร!F94</f>
        <v>475137.08</v>
      </c>
      <c r="K772" s="101">
        <f>สกลนคร!AI94</f>
        <v>518840.94</v>
      </c>
      <c r="L772" s="102">
        <f>สกลนคร!AJ94</f>
        <v>1561551.88</v>
      </c>
      <c r="M772" s="102">
        <f>สกลนคร!AK94</f>
        <v>1329787.3899999999</v>
      </c>
      <c r="N772" s="98"/>
      <c r="O772" s="98"/>
      <c r="P772" s="98"/>
      <c r="Q772" s="90">
        <f t="shared" si="27"/>
        <v>231764.49</v>
      </c>
      <c r="R772" s="91">
        <f t="shared" si="28"/>
        <v>259.17873526970953</v>
      </c>
    </row>
    <row r="773" spans="1:18" x14ac:dyDescent="0.7">
      <c r="A773" s="97">
        <v>6</v>
      </c>
      <c r="B773" s="98" t="s">
        <v>47</v>
      </c>
      <c r="C773" s="98" t="s">
        <v>477</v>
      </c>
      <c r="D773" s="98" t="s">
        <v>110</v>
      </c>
      <c r="E773" s="98" t="s">
        <v>478</v>
      </c>
      <c r="F773" s="98" t="s">
        <v>166</v>
      </c>
      <c r="G773" s="98" t="s">
        <v>1156</v>
      </c>
      <c r="H773" s="99">
        <v>3940</v>
      </c>
      <c r="I773" s="97">
        <v>3</v>
      </c>
      <c r="J773" s="102">
        <f>สกลนคร!F95</f>
        <v>498667.25</v>
      </c>
      <c r="K773" s="101">
        <f>สกลนคร!AI95</f>
        <v>515491.07</v>
      </c>
      <c r="L773" s="102">
        <f>สกลนคร!AJ95</f>
        <v>1437987.52</v>
      </c>
      <c r="M773" s="102">
        <f>สกลนคร!AK95</f>
        <v>1133056.99</v>
      </c>
      <c r="N773" s="98"/>
      <c r="O773" s="98"/>
      <c r="P773" s="98"/>
      <c r="Q773" s="90">
        <f t="shared" si="27"/>
        <v>304930.53000000003</v>
      </c>
      <c r="R773" s="91">
        <f t="shared" si="28"/>
        <v>364.97145177664976</v>
      </c>
    </row>
    <row r="774" spans="1:18" x14ac:dyDescent="0.7">
      <c r="A774" s="97">
        <v>7</v>
      </c>
      <c r="B774" s="98" t="s">
        <v>47</v>
      </c>
      <c r="C774" s="98" t="s">
        <v>477</v>
      </c>
      <c r="D774" s="98" t="s">
        <v>110</v>
      </c>
      <c r="E774" s="98" t="s">
        <v>478</v>
      </c>
      <c r="F774" s="98" t="s">
        <v>166</v>
      </c>
      <c r="G774" s="98" t="s">
        <v>1157</v>
      </c>
      <c r="H774" s="99">
        <v>4289</v>
      </c>
      <c r="I774" s="97">
        <v>3</v>
      </c>
      <c r="J774" s="102">
        <f>สกลนคร!F96</f>
        <v>699870.13</v>
      </c>
      <c r="K774" s="101">
        <f>สกลนคร!AI96</f>
        <v>735756.88</v>
      </c>
      <c r="L774" s="102">
        <f>สกลนคร!AJ96</f>
        <v>1800882.57</v>
      </c>
      <c r="M774" s="102">
        <f>สกลนคร!AK96</f>
        <v>1404623.67</v>
      </c>
      <c r="N774" s="98"/>
      <c r="O774" s="98"/>
      <c r="P774" s="98"/>
      <c r="Q774" s="90">
        <f t="shared" ref="Q774:Q837" si="29">L774-M774</f>
        <v>396258.90000000014</v>
      </c>
      <c r="R774" s="91">
        <f t="shared" ref="R774:R837" si="30">L774/H774</f>
        <v>419.88402191653068</v>
      </c>
    </row>
    <row r="775" spans="1:18" x14ac:dyDescent="0.7">
      <c r="A775" s="97">
        <v>8</v>
      </c>
      <c r="B775" s="98" t="s">
        <v>47</v>
      </c>
      <c r="C775" s="98" t="s">
        <v>477</v>
      </c>
      <c r="D775" s="98" t="s">
        <v>110</v>
      </c>
      <c r="E775" s="98" t="s">
        <v>478</v>
      </c>
      <c r="F775" s="98" t="s">
        <v>166</v>
      </c>
      <c r="G775" s="98" t="s">
        <v>1158</v>
      </c>
      <c r="H775" s="99">
        <v>3268</v>
      </c>
      <c r="I775" s="97">
        <v>3</v>
      </c>
      <c r="J775" s="102">
        <f>สกลนคร!F97</f>
        <v>241408.96</v>
      </c>
      <c r="K775" s="101">
        <f>สกลนคร!AI97</f>
        <v>268550.03999999998</v>
      </c>
      <c r="L775" s="102">
        <f>สกลนคร!AJ97</f>
        <v>1055200.3400000001</v>
      </c>
      <c r="M775" s="102">
        <f>สกลนคร!AK97</f>
        <v>992707.29999999993</v>
      </c>
      <c r="N775" s="98"/>
      <c r="O775" s="98"/>
      <c r="P775" s="98"/>
      <c r="Q775" s="90">
        <f t="shared" si="29"/>
        <v>62493.040000000154</v>
      </c>
      <c r="R775" s="91">
        <f t="shared" si="30"/>
        <v>322.88872093023258</v>
      </c>
    </row>
    <row r="776" spans="1:18" x14ac:dyDescent="0.7">
      <c r="A776" s="97">
        <v>9</v>
      </c>
      <c r="B776" s="98" t="s">
        <v>47</v>
      </c>
      <c r="C776" s="98" t="s">
        <v>477</v>
      </c>
      <c r="D776" s="98" t="s">
        <v>110</v>
      </c>
      <c r="E776" s="98" t="s">
        <v>478</v>
      </c>
      <c r="F776" s="98" t="s">
        <v>166</v>
      </c>
      <c r="G776" s="98" t="s">
        <v>1159</v>
      </c>
      <c r="H776" s="99">
        <v>6769</v>
      </c>
      <c r="I776" s="97">
        <v>5</v>
      </c>
      <c r="J776" s="102">
        <f>สกลนคร!F98</f>
        <v>240160.55</v>
      </c>
      <c r="K776" s="101">
        <f>สกลนคร!AI98</f>
        <v>281126.63</v>
      </c>
      <c r="L776" s="102">
        <f>สกลนคร!AJ98</f>
        <v>1538129.62</v>
      </c>
      <c r="M776" s="102">
        <f>สกลนคร!AK98</f>
        <v>1259613.32</v>
      </c>
      <c r="N776" s="98"/>
      <c r="O776" s="98"/>
      <c r="P776" s="98"/>
      <c r="Q776" s="90">
        <f t="shared" si="29"/>
        <v>278516.30000000005</v>
      </c>
      <c r="R776" s="91">
        <f t="shared" si="30"/>
        <v>227.23144039001332</v>
      </c>
    </row>
    <row r="777" spans="1:18" x14ac:dyDescent="0.7">
      <c r="A777" s="97">
        <v>10</v>
      </c>
      <c r="B777" s="98" t="s">
        <v>47</v>
      </c>
      <c r="C777" s="98" t="s">
        <v>477</v>
      </c>
      <c r="D777" s="98" t="s">
        <v>110</v>
      </c>
      <c r="E777" s="98" t="s">
        <v>478</v>
      </c>
      <c r="F777" s="98" t="s">
        <v>166</v>
      </c>
      <c r="G777" s="98" t="s">
        <v>1160</v>
      </c>
      <c r="H777" s="99">
        <v>3663</v>
      </c>
      <c r="I777" s="97">
        <v>3</v>
      </c>
      <c r="J777" s="102">
        <f>สกลนคร!F99</f>
        <v>201067.43</v>
      </c>
      <c r="K777" s="101">
        <f>สกลนคร!AI99</f>
        <v>223625.34999999998</v>
      </c>
      <c r="L777" s="102">
        <f>สกลนคร!AJ99</f>
        <v>727933.29</v>
      </c>
      <c r="M777" s="102">
        <f>สกลนคร!AK99</f>
        <v>691800.36</v>
      </c>
      <c r="N777" s="98"/>
      <c r="O777" s="98"/>
      <c r="P777" s="98"/>
      <c r="Q777" s="90">
        <f t="shared" si="29"/>
        <v>36132.930000000051</v>
      </c>
      <c r="R777" s="91">
        <f t="shared" si="30"/>
        <v>198.72598689598689</v>
      </c>
    </row>
    <row r="778" spans="1:18" x14ac:dyDescent="0.7">
      <c r="A778" s="97">
        <v>11</v>
      </c>
      <c r="B778" s="98" t="s">
        <v>47</v>
      </c>
      <c r="C778" s="98" t="s">
        <v>477</v>
      </c>
      <c r="D778" s="98" t="s">
        <v>110</v>
      </c>
      <c r="E778" s="98" t="s">
        <v>478</v>
      </c>
      <c r="F778" s="98" t="s">
        <v>166</v>
      </c>
      <c r="G778" s="98" t="s">
        <v>1161</v>
      </c>
      <c r="H778" s="99">
        <v>6722</v>
      </c>
      <c r="I778" s="97">
        <v>5</v>
      </c>
      <c r="J778" s="102">
        <f>สกลนคร!F100</f>
        <v>171006.81</v>
      </c>
      <c r="K778" s="101">
        <f>สกลนคร!AI100</f>
        <v>208213.19</v>
      </c>
      <c r="L778" s="102">
        <f>สกลนคร!AJ100</f>
        <v>1516436.3900000001</v>
      </c>
      <c r="M778" s="102">
        <f>สกลนคร!AK100</f>
        <v>1606623.37</v>
      </c>
      <c r="N778" s="98"/>
      <c r="O778" s="98"/>
      <c r="P778" s="98"/>
      <c r="Q778" s="90">
        <f t="shared" si="29"/>
        <v>-90186.979999999981</v>
      </c>
      <c r="R778" s="91">
        <f t="shared" si="30"/>
        <v>225.59303629872065</v>
      </c>
    </row>
    <row r="779" spans="1:18" x14ac:dyDescent="0.7">
      <c r="A779" s="97">
        <v>12</v>
      </c>
      <c r="B779" s="98" t="s">
        <v>47</v>
      </c>
      <c r="C779" s="98" t="s">
        <v>477</v>
      </c>
      <c r="D779" s="98" t="s">
        <v>110</v>
      </c>
      <c r="E779" s="98" t="s">
        <v>478</v>
      </c>
      <c r="F779" s="98" t="s">
        <v>166</v>
      </c>
      <c r="G779" s="98" t="s">
        <v>1162</v>
      </c>
      <c r="H779" s="99">
        <v>5057</v>
      </c>
      <c r="I779" s="97">
        <v>4</v>
      </c>
      <c r="J779" s="102">
        <f>สกลนคร!F101</f>
        <v>116489.01</v>
      </c>
      <c r="K779" s="101">
        <f>สกลนคร!AI101</f>
        <v>182768.94</v>
      </c>
      <c r="L779" s="102">
        <f>สกลนคร!AJ101</f>
        <v>1412284.1800000002</v>
      </c>
      <c r="M779" s="102">
        <f>สกลนคร!AK101</f>
        <v>1331600.8399999999</v>
      </c>
      <c r="N779" s="98"/>
      <c r="O779" s="98"/>
      <c r="P779" s="98"/>
      <c r="Q779" s="90">
        <f t="shared" si="29"/>
        <v>80683.340000000317</v>
      </c>
      <c r="R779" s="91">
        <f t="shared" si="30"/>
        <v>279.27312240458775</v>
      </c>
    </row>
    <row r="780" spans="1:18" x14ac:dyDescent="0.7">
      <c r="A780" s="97">
        <v>13</v>
      </c>
      <c r="B780" s="98" t="s">
        <v>47</v>
      </c>
      <c r="C780" s="98" t="s">
        <v>477</v>
      </c>
      <c r="D780" s="98" t="s">
        <v>110</v>
      </c>
      <c r="E780" s="98" t="s">
        <v>478</v>
      </c>
      <c r="F780" s="98" t="s">
        <v>166</v>
      </c>
      <c r="G780" s="98" t="s">
        <v>1163</v>
      </c>
      <c r="H780" s="99">
        <v>3110</v>
      </c>
      <c r="I780" s="97">
        <v>3</v>
      </c>
      <c r="J780" s="102">
        <f>สกลนคร!F102</f>
        <v>105907.93</v>
      </c>
      <c r="K780" s="101">
        <f>สกลนคร!AI102</f>
        <v>129423.72</v>
      </c>
      <c r="L780" s="102">
        <f>สกลนคร!AJ102</f>
        <v>861296.25</v>
      </c>
      <c r="M780" s="102">
        <f>สกลนคร!AK102</f>
        <v>772627.20000000007</v>
      </c>
      <c r="N780" s="98"/>
      <c r="O780" s="98"/>
      <c r="P780" s="98"/>
      <c r="Q780" s="90">
        <f t="shared" si="29"/>
        <v>88669.04999999993</v>
      </c>
      <c r="R780" s="91">
        <f t="shared" si="30"/>
        <v>276.94413183279744</v>
      </c>
    </row>
    <row r="781" spans="1:18" x14ac:dyDescent="0.7">
      <c r="A781" s="97">
        <v>14</v>
      </c>
      <c r="B781" s="98" t="s">
        <v>47</v>
      </c>
      <c r="C781" s="98" t="s">
        <v>477</v>
      </c>
      <c r="D781" s="98" t="s">
        <v>110</v>
      </c>
      <c r="E781" s="98" t="s">
        <v>478</v>
      </c>
      <c r="F781" s="98" t="s">
        <v>166</v>
      </c>
      <c r="G781" s="98" t="s">
        <v>1164</v>
      </c>
      <c r="H781" s="99">
        <v>3446</v>
      </c>
      <c r="I781" s="97">
        <v>3</v>
      </c>
      <c r="J781" s="102">
        <f>สกลนคร!F103</f>
        <v>436257.79</v>
      </c>
      <c r="K781" s="101">
        <f>สกลนคร!AI103</f>
        <v>468930.92</v>
      </c>
      <c r="L781" s="102">
        <f>สกลนคร!AJ103</f>
        <v>1171509.93</v>
      </c>
      <c r="M781" s="102">
        <f>สกลนคร!AK103</f>
        <v>1092993.8700000001</v>
      </c>
      <c r="N781" s="98"/>
      <c r="O781" s="98"/>
      <c r="P781" s="98"/>
      <c r="Q781" s="90">
        <f t="shared" si="29"/>
        <v>78516.059999999823</v>
      </c>
      <c r="R781" s="91">
        <f t="shared" si="30"/>
        <v>339.96225478816018</v>
      </c>
    </row>
    <row r="782" spans="1:18" x14ac:dyDescent="0.7">
      <c r="A782" s="97">
        <v>15</v>
      </c>
      <c r="B782" s="98" t="s">
        <v>47</v>
      </c>
      <c r="C782" s="98" t="s">
        <v>477</v>
      </c>
      <c r="D782" s="98" t="s">
        <v>110</v>
      </c>
      <c r="E782" s="98" t="s">
        <v>478</v>
      </c>
      <c r="F782" s="98" t="s">
        <v>166</v>
      </c>
      <c r="G782" s="98" t="s">
        <v>1165</v>
      </c>
      <c r="H782" s="99">
        <v>4224</v>
      </c>
      <c r="I782" s="97">
        <v>3</v>
      </c>
      <c r="J782" s="102">
        <f>สกลนคร!F104</f>
        <v>65391.5</v>
      </c>
      <c r="K782" s="101">
        <f>สกลนคร!AI104</f>
        <v>93966.8</v>
      </c>
      <c r="L782" s="102">
        <f>สกลนคร!AJ104</f>
        <v>1142572.67</v>
      </c>
      <c r="M782" s="102">
        <f>สกลนคร!AK104</f>
        <v>1144966.9600000002</v>
      </c>
      <c r="N782" s="98"/>
      <c r="O782" s="98"/>
      <c r="P782" s="98"/>
      <c r="Q782" s="90">
        <f t="shared" si="29"/>
        <v>-2394.2900000002701</v>
      </c>
      <c r="R782" s="91">
        <f t="shared" si="30"/>
        <v>270.49542376893936</v>
      </c>
    </row>
    <row r="783" spans="1:18" x14ac:dyDescent="0.7">
      <c r="A783" s="97">
        <v>16</v>
      </c>
      <c r="B783" s="98" t="s">
        <v>47</v>
      </c>
      <c r="C783" s="98" t="s">
        <v>477</v>
      </c>
      <c r="D783" s="98" t="s">
        <v>110</v>
      </c>
      <c r="E783" s="98" t="s">
        <v>478</v>
      </c>
      <c r="F783" s="98" t="s">
        <v>166</v>
      </c>
      <c r="G783" s="98" t="s">
        <v>1166</v>
      </c>
      <c r="H783" s="99">
        <v>4904</v>
      </c>
      <c r="I783" s="97">
        <v>4</v>
      </c>
      <c r="J783" s="102">
        <f>สกลนคร!F105</f>
        <v>154240.48000000001</v>
      </c>
      <c r="K783" s="101">
        <f>สกลนคร!AI105</f>
        <v>109369.29000000001</v>
      </c>
      <c r="L783" s="102">
        <f>สกลนคร!AJ105</f>
        <v>1547904.15</v>
      </c>
      <c r="M783" s="102">
        <f>สกลนคร!AK105</f>
        <v>1428808.17</v>
      </c>
      <c r="N783" s="98"/>
      <c r="O783" s="98"/>
      <c r="P783" s="98"/>
      <c r="Q783" s="90">
        <f t="shared" si="29"/>
        <v>119095.97999999998</v>
      </c>
      <c r="R783" s="91">
        <f t="shared" si="30"/>
        <v>315.64113988580749</v>
      </c>
    </row>
    <row r="784" spans="1:18" x14ac:dyDescent="0.7">
      <c r="A784" s="97">
        <v>17</v>
      </c>
      <c r="B784" s="98" t="s">
        <v>47</v>
      </c>
      <c r="C784" s="98" t="s">
        <v>477</v>
      </c>
      <c r="D784" s="98" t="s">
        <v>110</v>
      </c>
      <c r="E784" s="98" t="s">
        <v>478</v>
      </c>
      <c r="F784" s="98" t="s">
        <v>166</v>
      </c>
      <c r="G784" s="98" t="s">
        <v>1167</v>
      </c>
      <c r="H784" s="99">
        <v>4515</v>
      </c>
      <c r="I784" s="97">
        <v>4</v>
      </c>
      <c r="J784" s="102">
        <f>สกลนคร!F106</f>
        <v>384233.14</v>
      </c>
      <c r="K784" s="101">
        <f>สกลนคร!AI106</f>
        <v>468539.26</v>
      </c>
      <c r="L784" s="102">
        <f>สกลนคร!AJ106</f>
        <v>1385983.4</v>
      </c>
      <c r="M784" s="102">
        <f>สกลนคร!AK106</f>
        <v>1214030.92</v>
      </c>
      <c r="N784" s="98"/>
      <c r="O784" s="98"/>
      <c r="P784" s="98"/>
      <c r="Q784" s="90">
        <f t="shared" si="29"/>
        <v>171952.47999999998</v>
      </c>
      <c r="R784" s="91">
        <f t="shared" si="30"/>
        <v>306.9730675526024</v>
      </c>
    </row>
    <row r="785" spans="1:18" x14ac:dyDescent="0.7">
      <c r="A785" s="97">
        <v>18</v>
      </c>
      <c r="B785" s="98" t="s">
        <v>47</v>
      </c>
      <c r="C785" s="98" t="s">
        <v>477</v>
      </c>
      <c r="D785" s="98" t="s">
        <v>110</v>
      </c>
      <c r="E785" s="98" t="s">
        <v>478</v>
      </c>
      <c r="F785" s="98" t="s">
        <v>166</v>
      </c>
      <c r="G785" s="98" t="s">
        <v>1168</v>
      </c>
      <c r="H785" s="99">
        <v>2847</v>
      </c>
      <c r="I785" s="97">
        <v>2</v>
      </c>
      <c r="J785" s="102">
        <f>สกลนคร!F107</f>
        <v>204344.28</v>
      </c>
      <c r="K785" s="101">
        <f>สกลนคร!AI107</f>
        <v>234338.75</v>
      </c>
      <c r="L785" s="102">
        <f>สกลนคร!AJ107</f>
        <v>1059940.3700000001</v>
      </c>
      <c r="M785" s="102">
        <f>สกลนคร!AK107</f>
        <v>1031854.2400000001</v>
      </c>
      <c r="N785" s="98"/>
      <c r="O785" s="98"/>
      <c r="P785" s="98"/>
      <c r="Q785" s="90">
        <f t="shared" si="29"/>
        <v>28086.130000000005</v>
      </c>
      <c r="R785" s="91">
        <f t="shared" si="30"/>
        <v>372.30079733052338</v>
      </c>
    </row>
    <row r="786" spans="1:18" x14ac:dyDescent="0.7">
      <c r="A786" s="97">
        <v>19</v>
      </c>
      <c r="B786" s="98" t="s">
        <v>47</v>
      </c>
      <c r="C786" s="98" t="s">
        <v>477</v>
      </c>
      <c r="D786" s="98" t="s">
        <v>110</v>
      </c>
      <c r="E786" s="98" t="s">
        <v>478</v>
      </c>
      <c r="F786" s="98" t="s">
        <v>166</v>
      </c>
      <c r="G786" s="98" t="s">
        <v>1169</v>
      </c>
      <c r="H786" s="99">
        <v>3128</v>
      </c>
      <c r="I786" s="97">
        <v>3</v>
      </c>
      <c r="J786" s="102">
        <f>สกลนคร!F108</f>
        <v>267357.68</v>
      </c>
      <c r="K786" s="101">
        <f>สกลนคร!AI108</f>
        <v>288570.68</v>
      </c>
      <c r="L786" s="102">
        <f>สกลนคร!AJ108</f>
        <v>831580.25</v>
      </c>
      <c r="M786" s="102">
        <f>สกลนคร!AK108</f>
        <v>771201.02</v>
      </c>
      <c r="N786" s="98"/>
      <c r="O786" s="98"/>
      <c r="P786" s="98"/>
      <c r="Q786" s="90">
        <f t="shared" si="29"/>
        <v>60379.229999999981</v>
      </c>
      <c r="R786" s="91">
        <f t="shared" si="30"/>
        <v>265.85046355498719</v>
      </c>
    </row>
    <row r="787" spans="1:18" s="109" customFormat="1" x14ac:dyDescent="0.7">
      <c r="A787" s="103">
        <v>8</v>
      </c>
      <c r="B787" s="104" t="s">
        <v>47</v>
      </c>
      <c r="C787" s="104"/>
      <c r="D787" s="104"/>
      <c r="E787" s="104" t="s">
        <v>63</v>
      </c>
      <c r="F787" s="104"/>
      <c r="G787" s="104" t="s">
        <v>480</v>
      </c>
      <c r="H787" s="110">
        <f>SUM(H769:H786)</f>
        <v>77688</v>
      </c>
      <c r="I787" s="103"/>
      <c r="J787" s="106">
        <f>SUM(J768:J786)</f>
        <v>4735139.99</v>
      </c>
      <c r="K787" s="106">
        <f>SUM(K768:K786)</f>
        <v>5343186.84</v>
      </c>
      <c r="L787" s="106">
        <f>SUM(L768:L786)</f>
        <v>22995409.349999998</v>
      </c>
      <c r="M787" s="106">
        <f>SUM(M768:M786)</f>
        <v>20972646.480000004</v>
      </c>
      <c r="N787" s="104">
        <v>18</v>
      </c>
      <c r="O787" s="104">
        <v>18</v>
      </c>
      <c r="P787" s="104">
        <f>N787-O787</f>
        <v>0</v>
      </c>
      <c r="Q787" s="107">
        <f t="shared" si="29"/>
        <v>2022762.8699999936</v>
      </c>
      <c r="R787" s="108">
        <f>L787/H787</f>
        <v>295.99692809700338</v>
      </c>
    </row>
    <row r="788" spans="1:18" x14ac:dyDescent="0.7">
      <c r="A788" s="97">
        <v>1</v>
      </c>
      <c r="B788" s="98" t="s">
        <v>47</v>
      </c>
      <c r="C788" s="98" t="s">
        <v>481</v>
      </c>
      <c r="D788" s="98" t="s">
        <v>115</v>
      </c>
      <c r="E788" s="98" t="s">
        <v>482</v>
      </c>
      <c r="F788" s="98" t="s">
        <v>196</v>
      </c>
      <c r="G788" s="98" t="s">
        <v>483</v>
      </c>
      <c r="H788" s="99"/>
      <c r="I788" s="97"/>
      <c r="J788" s="100"/>
      <c r="K788" s="101"/>
      <c r="L788" s="102"/>
      <c r="M788" s="102"/>
      <c r="N788" s="98"/>
      <c r="O788" s="98"/>
      <c r="P788" s="98"/>
    </row>
    <row r="789" spans="1:18" x14ac:dyDescent="0.7">
      <c r="A789" s="97">
        <v>2</v>
      </c>
      <c r="B789" s="98" t="s">
        <v>47</v>
      </c>
      <c r="C789" s="98" t="s">
        <v>481</v>
      </c>
      <c r="D789" s="98" t="s">
        <v>115</v>
      </c>
      <c r="E789" s="98" t="s">
        <v>482</v>
      </c>
      <c r="F789" s="98" t="s">
        <v>166</v>
      </c>
      <c r="G789" s="98" t="s">
        <v>1170</v>
      </c>
      <c r="H789" s="99">
        <v>2701</v>
      </c>
      <c r="I789" s="97">
        <v>2</v>
      </c>
      <c r="J789" s="102">
        <f>สกลนคร!F109</f>
        <v>593355.88</v>
      </c>
      <c r="K789" s="101">
        <f>สกลนคร!AI109</f>
        <v>666934.24</v>
      </c>
      <c r="L789" s="102">
        <f>สกลนคร!AJ109</f>
        <v>1146351.1000000001</v>
      </c>
      <c r="M789" s="102">
        <f>สกลนคร!AK109</f>
        <v>725500.36</v>
      </c>
      <c r="N789" s="98"/>
      <c r="O789" s="98"/>
      <c r="P789" s="98"/>
      <c r="Q789" s="90">
        <f t="shared" si="29"/>
        <v>420850.74000000011</v>
      </c>
      <c r="R789" s="91">
        <f t="shared" si="30"/>
        <v>424.41728989263237</v>
      </c>
    </row>
    <row r="790" spans="1:18" x14ac:dyDescent="0.7">
      <c r="A790" s="97">
        <v>3</v>
      </c>
      <c r="B790" s="98" t="s">
        <v>47</v>
      </c>
      <c r="C790" s="98" t="s">
        <v>481</v>
      </c>
      <c r="D790" s="98" t="s">
        <v>115</v>
      </c>
      <c r="E790" s="98" t="s">
        <v>482</v>
      </c>
      <c r="F790" s="98" t="s">
        <v>166</v>
      </c>
      <c r="G790" s="98" t="s">
        <v>1171</v>
      </c>
      <c r="H790" s="99">
        <v>3810</v>
      </c>
      <c r="I790" s="97">
        <v>3</v>
      </c>
      <c r="J790" s="102">
        <f>สกลนคร!F110</f>
        <v>860595.83</v>
      </c>
      <c r="K790" s="101">
        <f>สกลนคร!AI110</f>
        <v>877640.48</v>
      </c>
      <c r="L790" s="102">
        <f>สกลนคร!AJ110</f>
        <v>2041666.66</v>
      </c>
      <c r="M790" s="102">
        <f>สกลนคร!AK110</f>
        <v>1412621.66</v>
      </c>
      <c r="N790" s="98"/>
      <c r="O790" s="98"/>
      <c r="P790" s="98"/>
      <c r="Q790" s="90">
        <f t="shared" si="29"/>
        <v>629045</v>
      </c>
      <c r="R790" s="91">
        <f t="shared" si="30"/>
        <v>535.87051443569555</v>
      </c>
    </row>
    <row r="791" spans="1:18" x14ac:dyDescent="0.7">
      <c r="A791" s="97">
        <v>4</v>
      </c>
      <c r="B791" s="98" t="s">
        <v>47</v>
      </c>
      <c r="C791" s="98" t="s">
        <v>481</v>
      </c>
      <c r="D791" s="98" t="s">
        <v>115</v>
      </c>
      <c r="E791" s="98" t="s">
        <v>482</v>
      </c>
      <c r="F791" s="98" t="s">
        <v>166</v>
      </c>
      <c r="G791" s="98" t="s">
        <v>1172</v>
      </c>
      <c r="H791" s="99">
        <v>4374</v>
      </c>
      <c r="I791" s="97">
        <v>3</v>
      </c>
      <c r="J791" s="102">
        <f>สกลนคร!F111</f>
        <v>666319.30000000005</v>
      </c>
      <c r="K791" s="101">
        <f>สกลนคร!AI111</f>
        <v>701671.60000000009</v>
      </c>
      <c r="L791" s="102">
        <f>สกลนคร!AJ111</f>
        <v>1722097.18</v>
      </c>
      <c r="M791" s="102">
        <f>สกลนคร!AK111</f>
        <v>1122752.0999999999</v>
      </c>
      <c r="N791" s="98"/>
      <c r="O791" s="98"/>
      <c r="P791" s="98"/>
      <c r="Q791" s="90">
        <f t="shared" si="29"/>
        <v>599345.08000000007</v>
      </c>
      <c r="R791" s="91">
        <f t="shared" si="30"/>
        <v>393.71220393232738</v>
      </c>
    </row>
    <row r="792" spans="1:18" x14ac:dyDescent="0.7">
      <c r="A792" s="97">
        <v>5</v>
      </c>
      <c r="B792" s="98" t="s">
        <v>47</v>
      </c>
      <c r="C792" s="98" t="s">
        <v>481</v>
      </c>
      <c r="D792" s="98" t="s">
        <v>115</v>
      </c>
      <c r="E792" s="98" t="s">
        <v>482</v>
      </c>
      <c r="F792" s="98" t="s">
        <v>166</v>
      </c>
      <c r="G792" s="98" t="s">
        <v>1173</v>
      </c>
      <c r="H792" s="99">
        <v>2034</v>
      </c>
      <c r="I792" s="97">
        <v>2</v>
      </c>
      <c r="J792" s="102">
        <f>สกลนคร!F112</f>
        <v>194771.86</v>
      </c>
      <c r="K792" s="101">
        <f>สกลนคร!AI112</f>
        <v>225507.24999999997</v>
      </c>
      <c r="L792" s="102">
        <f>สกลนคร!AJ112</f>
        <v>1338084.6399999999</v>
      </c>
      <c r="M792" s="102">
        <f>สกลนคร!AK112</f>
        <v>1065009.4100000001</v>
      </c>
      <c r="N792" s="98"/>
      <c r="O792" s="98"/>
      <c r="P792" s="98"/>
      <c r="Q792" s="90">
        <f t="shared" si="29"/>
        <v>273075.22999999975</v>
      </c>
      <c r="R792" s="91">
        <f t="shared" si="30"/>
        <v>657.8587217305801</v>
      </c>
    </row>
    <row r="793" spans="1:18" x14ac:dyDescent="0.7">
      <c r="A793" s="97">
        <v>6</v>
      </c>
      <c r="B793" s="98" t="s">
        <v>47</v>
      </c>
      <c r="C793" s="98" t="s">
        <v>481</v>
      </c>
      <c r="D793" s="98" t="s">
        <v>115</v>
      </c>
      <c r="E793" s="98" t="s">
        <v>482</v>
      </c>
      <c r="F793" s="98" t="s">
        <v>166</v>
      </c>
      <c r="G793" s="98" t="s">
        <v>1174</v>
      </c>
      <c r="H793" s="99">
        <v>4151</v>
      </c>
      <c r="I793" s="97">
        <v>3</v>
      </c>
      <c r="J793" s="102">
        <f>สกลนคร!F113</f>
        <v>916534.28</v>
      </c>
      <c r="K793" s="101">
        <f>สกลนคร!AI113</f>
        <v>950665.94000000006</v>
      </c>
      <c r="L793" s="102">
        <f>สกลนคร!AJ113</f>
        <v>2330469.75</v>
      </c>
      <c r="M793" s="102">
        <f>สกลนคร!AK113</f>
        <v>1312965.6400000001</v>
      </c>
      <c r="N793" s="98"/>
      <c r="O793" s="98"/>
      <c r="P793" s="98"/>
      <c r="Q793" s="90">
        <f t="shared" si="29"/>
        <v>1017504.1099999999</v>
      </c>
      <c r="R793" s="91">
        <f t="shared" si="30"/>
        <v>561.42369308600337</v>
      </c>
    </row>
    <row r="794" spans="1:18" x14ac:dyDescent="0.7">
      <c r="A794" s="97">
        <v>7</v>
      </c>
      <c r="B794" s="98" t="s">
        <v>47</v>
      </c>
      <c r="C794" s="98" t="s">
        <v>481</v>
      </c>
      <c r="D794" s="98" t="s">
        <v>115</v>
      </c>
      <c r="E794" s="98" t="s">
        <v>482</v>
      </c>
      <c r="F794" s="98" t="s">
        <v>166</v>
      </c>
      <c r="G794" s="98" t="s">
        <v>1175</v>
      </c>
      <c r="H794" s="99">
        <v>2924</v>
      </c>
      <c r="I794" s="97">
        <v>2</v>
      </c>
      <c r="J794" s="102">
        <f>สกลนคร!F114</f>
        <v>896261.23</v>
      </c>
      <c r="K794" s="101">
        <f>สกลนคร!AI114</f>
        <v>947061.01</v>
      </c>
      <c r="L794" s="102">
        <f>สกลนคร!AJ114</f>
        <v>1612940.0699999998</v>
      </c>
      <c r="M794" s="102">
        <f>สกลนคร!AK114</f>
        <v>966777.4</v>
      </c>
      <c r="N794" s="98"/>
      <c r="O794" s="98"/>
      <c r="P794" s="98"/>
      <c r="Q794" s="90">
        <f t="shared" si="29"/>
        <v>646162.66999999981</v>
      </c>
      <c r="R794" s="91">
        <f t="shared" si="30"/>
        <v>551.62109097127222</v>
      </c>
    </row>
    <row r="795" spans="1:18" s="109" customFormat="1" x14ac:dyDescent="0.7">
      <c r="A795" s="103">
        <v>9</v>
      </c>
      <c r="B795" s="104" t="s">
        <v>47</v>
      </c>
      <c r="C795" s="104"/>
      <c r="D795" s="104"/>
      <c r="E795" s="104" t="s">
        <v>63</v>
      </c>
      <c r="F795" s="104"/>
      <c r="G795" s="104" t="s">
        <v>484</v>
      </c>
      <c r="H795" s="110">
        <f>SUM(H789:H794)</f>
        <v>19994</v>
      </c>
      <c r="I795" s="103"/>
      <c r="J795" s="106">
        <f>SUM(J788:J794)</f>
        <v>4127838.3799999994</v>
      </c>
      <c r="K795" s="106">
        <f>SUM(K788:K794)</f>
        <v>4369480.5200000005</v>
      </c>
      <c r="L795" s="106">
        <f>SUM(L788:L794)</f>
        <v>10191609.399999999</v>
      </c>
      <c r="M795" s="106">
        <f>SUM(M788:M794)</f>
        <v>6605626.5700000003</v>
      </c>
      <c r="N795" s="104">
        <v>6</v>
      </c>
      <c r="O795" s="104">
        <v>6</v>
      </c>
      <c r="P795" s="104">
        <f>N795-O795</f>
        <v>0</v>
      </c>
      <c r="Q795" s="107">
        <f t="shared" si="29"/>
        <v>3585982.8299999982</v>
      </c>
      <c r="R795" s="108">
        <f>L795/H795</f>
        <v>509.73339001700504</v>
      </c>
    </row>
    <row r="796" spans="1:18" x14ac:dyDescent="0.7">
      <c r="A796" s="97">
        <v>1</v>
      </c>
      <c r="B796" s="98" t="s">
        <v>47</v>
      </c>
      <c r="C796" s="98" t="s">
        <v>485</v>
      </c>
      <c r="D796" s="98" t="s">
        <v>120</v>
      </c>
      <c r="E796" s="98" t="s">
        <v>486</v>
      </c>
      <c r="F796" s="98" t="s">
        <v>196</v>
      </c>
      <c r="G796" s="98" t="s">
        <v>487</v>
      </c>
      <c r="H796" s="99"/>
      <c r="I796" s="97"/>
      <c r="J796" s="100"/>
      <c r="K796" s="101"/>
      <c r="L796" s="102"/>
      <c r="M796" s="102"/>
      <c r="N796" s="98"/>
      <c r="O796" s="98"/>
      <c r="P796" s="98"/>
    </row>
    <row r="797" spans="1:18" x14ac:dyDescent="0.7">
      <c r="A797" s="97">
        <v>2</v>
      </c>
      <c r="B797" s="98" t="s">
        <v>47</v>
      </c>
      <c r="C797" s="98" t="s">
        <v>485</v>
      </c>
      <c r="D797" s="98" t="s">
        <v>120</v>
      </c>
      <c r="E797" s="98" t="s">
        <v>486</v>
      </c>
      <c r="F797" s="98" t="s">
        <v>166</v>
      </c>
      <c r="G797" s="98" t="s">
        <v>1176</v>
      </c>
      <c r="H797" s="99">
        <v>4406</v>
      </c>
      <c r="I797" s="97">
        <v>3</v>
      </c>
      <c r="J797" s="102">
        <f>สกลนคร!F115</f>
        <v>923543.06</v>
      </c>
      <c r="K797" s="101">
        <f>สกลนคร!AI115</f>
        <v>950317.53</v>
      </c>
      <c r="L797" s="102">
        <f>สกลนคร!AJ115</f>
        <v>1905261.3599999999</v>
      </c>
      <c r="M797" s="102">
        <f>สกลนคร!AK115</f>
        <v>1498356.59</v>
      </c>
      <c r="N797" s="98"/>
      <c r="O797" s="98"/>
      <c r="P797" s="98"/>
      <c r="Q797" s="90">
        <f t="shared" si="29"/>
        <v>406904.76999999979</v>
      </c>
      <c r="R797" s="91">
        <f t="shared" si="30"/>
        <v>432.42427598729</v>
      </c>
    </row>
    <row r="798" spans="1:18" x14ac:dyDescent="0.7">
      <c r="A798" s="97">
        <v>3</v>
      </c>
      <c r="B798" s="98" t="s">
        <v>47</v>
      </c>
      <c r="C798" s="98" t="s">
        <v>485</v>
      </c>
      <c r="D798" s="98" t="s">
        <v>120</v>
      </c>
      <c r="E798" s="98" t="s">
        <v>486</v>
      </c>
      <c r="F798" s="98" t="s">
        <v>166</v>
      </c>
      <c r="G798" s="98" t="s">
        <v>1177</v>
      </c>
      <c r="H798" s="99">
        <v>5269</v>
      </c>
      <c r="I798" s="97">
        <v>4</v>
      </c>
      <c r="J798" s="102">
        <f>สกลนคร!F116</f>
        <v>1105717.55</v>
      </c>
      <c r="K798" s="101">
        <f>สกลนคร!AI116</f>
        <v>1146857.3700000001</v>
      </c>
      <c r="L798" s="102">
        <f>สกลนคร!AJ116</f>
        <v>1796308.07</v>
      </c>
      <c r="M798" s="102">
        <f>สกลนคร!AK116</f>
        <v>1486978.3599999999</v>
      </c>
      <c r="N798" s="98"/>
      <c r="O798" s="98"/>
      <c r="P798" s="98"/>
      <c r="Q798" s="90">
        <f t="shared" si="29"/>
        <v>309329.7100000002</v>
      </c>
      <c r="R798" s="91">
        <f t="shared" si="30"/>
        <v>340.92011197570696</v>
      </c>
    </row>
    <row r="799" spans="1:18" x14ac:dyDescent="0.7">
      <c r="A799" s="97">
        <v>4</v>
      </c>
      <c r="B799" s="98" t="s">
        <v>47</v>
      </c>
      <c r="C799" s="98" t="s">
        <v>485</v>
      </c>
      <c r="D799" s="98" t="s">
        <v>120</v>
      </c>
      <c r="E799" s="98" t="s">
        <v>486</v>
      </c>
      <c r="F799" s="98" t="s">
        <v>166</v>
      </c>
      <c r="G799" s="98" t="s">
        <v>1178</v>
      </c>
      <c r="H799" s="99">
        <v>5210</v>
      </c>
      <c r="I799" s="97">
        <v>4</v>
      </c>
      <c r="J799" s="102">
        <f>สกลนคร!F117</f>
        <v>1003289.06</v>
      </c>
      <c r="K799" s="101">
        <f>สกลนคร!AI117</f>
        <v>1065930.75</v>
      </c>
      <c r="L799" s="102">
        <f>สกลนคร!AJ117</f>
        <v>2130978.25</v>
      </c>
      <c r="M799" s="102">
        <f>สกลนคร!AK117</f>
        <v>1697486.22</v>
      </c>
      <c r="N799" s="98"/>
      <c r="O799" s="98"/>
      <c r="P799" s="98"/>
      <c r="Q799" s="90">
        <f t="shared" si="29"/>
        <v>433492.03</v>
      </c>
      <c r="R799" s="91">
        <f t="shared" si="30"/>
        <v>409.01693857965449</v>
      </c>
    </row>
    <row r="800" spans="1:18" x14ac:dyDescent="0.7">
      <c r="A800" s="97">
        <v>5</v>
      </c>
      <c r="B800" s="98" t="s">
        <v>47</v>
      </c>
      <c r="C800" s="98" t="s">
        <v>485</v>
      </c>
      <c r="D800" s="98" t="s">
        <v>120</v>
      </c>
      <c r="E800" s="98" t="s">
        <v>486</v>
      </c>
      <c r="F800" s="98" t="s">
        <v>166</v>
      </c>
      <c r="G800" s="98" t="s">
        <v>1179</v>
      </c>
      <c r="H800" s="99">
        <v>3196</v>
      </c>
      <c r="I800" s="97">
        <v>3</v>
      </c>
      <c r="J800" s="102">
        <f>สกลนคร!F118</f>
        <v>689863.43</v>
      </c>
      <c r="K800" s="101">
        <f>สกลนคร!AI118</f>
        <v>741376.47000000009</v>
      </c>
      <c r="L800" s="102">
        <f>สกลนคร!AJ118</f>
        <v>1002087.05</v>
      </c>
      <c r="M800" s="102">
        <f>สกลนคร!AK118</f>
        <v>704883.13</v>
      </c>
      <c r="N800" s="98"/>
      <c r="O800" s="98"/>
      <c r="P800" s="98"/>
      <c r="Q800" s="90">
        <f t="shared" si="29"/>
        <v>297203.92000000004</v>
      </c>
      <c r="R800" s="91">
        <f t="shared" si="30"/>
        <v>313.54413329161451</v>
      </c>
    </row>
    <row r="801" spans="1:18" x14ac:dyDescent="0.7">
      <c r="A801" s="97">
        <v>6</v>
      </c>
      <c r="B801" s="98" t="s">
        <v>47</v>
      </c>
      <c r="C801" s="98" t="s">
        <v>485</v>
      </c>
      <c r="D801" s="98" t="s">
        <v>120</v>
      </c>
      <c r="E801" s="98" t="s">
        <v>486</v>
      </c>
      <c r="F801" s="98" t="s">
        <v>166</v>
      </c>
      <c r="G801" s="98" t="s">
        <v>1180</v>
      </c>
      <c r="H801" s="99">
        <v>5548</v>
      </c>
      <c r="I801" s="97">
        <v>4</v>
      </c>
      <c r="J801" s="102">
        <f>สกลนคร!F119</f>
        <v>1265764.42</v>
      </c>
      <c r="K801" s="101">
        <f>สกลนคร!AI119</f>
        <v>1281963.68</v>
      </c>
      <c r="L801" s="102">
        <f>สกลนคร!AJ119</f>
        <v>2080079.8599999999</v>
      </c>
      <c r="M801" s="102">
        <f>สกลนคร!AK119</f>
        <v>1481877.98</v>
      </c>
      <c r="N801" s="98"/>
      <c r="O801" s="98"/>
      <c r="P801" s="98"/>
      <c r="Q801" s="90">
        <f t="shared" si="29"/>
        <v>598201.87999999989</v>
      </c>
      <c r="R801" s="91">
        <f t="shared" si="30"/>
        <v>374.92427180966109</v>
      </c>
    </row>
    <row r="802" spans="1:18" x14ac:dyDescent="0.7">
      <c r="A802" s="97">
        <v>7</v>
      </c>
      <c r="B802" s="98" t="s">
        <v>47</v>
      </c>
      <c r="C802" s="98" t="s">
        <v>485</v>
      </c>
      <c r="D802" s="98" t="s">
        <v>120</v>
      </c>
      <c r="E802" s="98" t="s">
        <v>486</v>
      </c>
      <c r="F802" s="98" t="s">
        <v>166</v>
      </c>
      <c r="G802" s="98" t="s">
        <v>1181</v>
      </c>
      <c r="H802" s="99">
        <v>4195</v>
      </c>
      <c r="I802" s="97">
        <v>3</v>
      </c>
      <c r="J802" s="102">
        <f>สกลนคร!F120</f>
        <v>928215.19</v>
      </c>
      <c r="K802" s="101">
        <f>สกลนคร!AI120</f>
        <v>953651.66999999993</v>
      </c>
      <c r="L802" s="102">
        <f>สกลนคร!AJ120</f>
        <v>1319428.3799999999</v>
      </c>
      <c r="M802" s="102">
        <f>สกลนคร!AK120</f>
        <v>1134025.02</v>
      </c>
      <c r="N802" s="98"/>
      <c r="O802" s="98"/>
      <c r="P802" s="98"/>
      <c r="Q802" s="90">
        <f t="shared" si="29"/>
        <v>185403.35999999987</v>
      </c>
      <c r="R802" s="91">
        <f t="shared" si="30"/>
        <v>314.52404767580452</v>
      </c>
    </row>
    <row r="803" spans="1:18" x14ac:dyDescent="0.7">
      <c r="A803" s="97">
        <v>8</v>
      </c>
      <c r="B803" s="98" t="s">
        <v>47</v>
      </c>
      <c r="C803" s="98" t="s">
        <v>485</v>
      </c>
      <c r="D803" s="98" t="s">
        <v>120</v>
      </c>
      <c r="E803" s="98" t="s">
        <v>486</v>
      </c>
      <c r="F803" s="98" t="s">
        <v>166</v>
      </c>
      <c r="G803" s="98" t="s">
        <v>1182</v>
      </c>
      <c r="H803" s="99">
        <v>6960</v>
      </c>
      <c r="I803" s="97">
        <v>5</v>
      </c>
      <c r="J803" s="102">
        <f>สกลนคร!F121</f>
        <v>1245812.07</v>
      </c>
      <c r="K803" s="101">
        <f>สกลนคร!AI121</f>
        <v>1303306.9000000001</v>
      </c>
      <c r="L803" s="102">
        <f>สกลนคร!AJ121</f>
        <v>2049314.01</v>
      </c>
      <c r="M803" s="102">
        <f>สกลนคร!AK121</f>
        <v>1699219.74</v>
      </c>
      <c r="N803" s="98"/>
      <c r="O803" s="98"/>
      <c r="P803" s="98"/>
      <c r="Q803" s="90">
        <f t="shared" si="29"/>
        <v>350094.27</v>
      </c>
      <c r="R803" s="91">
        <f t="shared" si="30"/>
        <v>294.44166810344825</v>
      </c>
    </row>
    <row r="804" spans="1:18" x14ac:dyDescent="0.7">
      <c r="A804" s="97">
        <v>9</v>
      </c>
      <c r="B804" s="98" t="s">
        <v>47</v>
      </c>
      <c r="C804" s="98" t="s">
        <v>485</v>
      </c>
      <c r="D804" s="98" t="s">
        <v>120</v>
      </c>
      <c r="E804" s="98" t="s">
        <v>486</v>
      </c>
      <c r="F804" s="98" t="s">
        <v>166</v>
      </c>
      <c r="G804" s="98" t="s">
        <v>1183</v>
      </c>
      <c r="H804" s="99">
        <v>4243</v>
      </c>
      <c r="I804" s="97">
        <v>3</v>
      </c>
      <c r="J804" s="102">
        <f>สกลนคร!F122</f>
        <v>1245594.52</v>
      </c>
      <c r="K804" s="101">
        <f>สกลนคร!AI122</f>
        <v>1277957.33</v>
      </c>
      <c r="L804" s="102">
        <f>สกลนคร!AJ122</f>
        <v>1571406</v>
      </c>
      <c r="M804" s="102">
        <f>สกลนคร!AK122</f>
        <v>1268375.1300000001</v>
      </c>
      <c r="N804" s="98"/>
      <c r="O804" s="98"/>
      <c r="P804" s="98"/>
      <c r="Q804" s="90">
        <f t="shared" si="29"/>
        <v>303030.86999999988</v>
      </c>
      <c r="R804" s="91">
        <f t="shared" si="30"/>
        <v>370.35258072118785</v>
      </c>
    </row>
    <row r="805" spans="1:18" x14ac:dyDescent="0.7">
      <c r="A805" s="97">
        <v>10</v>
      </c>
      <c r="B805" s="98" t="s">
        <v>47</v>
      </c>
      <c r="C805" s="98" t="s">
        <v>485</v>
      </c>
      <c r="D805" s="98" t="s">
        <v>120</v>
      </c>
      <c r="E805" s="98" t="s">
        <v>486</v>
      </c>
      <c r="F805" s="98" t="s">
        <v>166</v>
      </c>
      <c r="G805" s="98" t="s">
        <v>1184</v>
      </c>
      <c r="H805" s="99">
        <v>2996</v>
      </c>
      <c r="I805" s="97">
        <v>2</v>
      </c>
      <c r="J805" s="102">
        <f>สกลนคร!F123</f>
        <v>663780.67000000004</v>
      </c>
      <c r="K805" s="101">
        <f>สกลนคร!AI123</f>
        <v>701486.23</v>
      </c>
      <c r="L805" s="102">
        <f>สกลนคร!AJ123</f>
        <v>1229704.3999999999</v>
      </c>
      <c r="M805" s="102">
        <f>สกลนคร!AK123</f>
        <v>972067.56</v>
      </c>
      <c r="N805" s="98"/>
      <c r="O805" s="98"/>
      <c r="P805" s="98"/>
      <c r="Q805" s="90">
        <f t="shared" si="29"/>
        <v>257636.83999999985</v>
      </c>
      <c r="R805" s="91">
        <f t="shared" si="30"/>
        <v>410.44873164218956</v>
      </c>
    </row>
    <row r="806" spans="1:18" x14ac:dyDescent="0.7">
      <c r="A806" s="97">
        <v>11</v>
      </c>
      <c r="B806" s="98" t="s">
        <v>47</v>
      </c>
      <c r="C806" s="98" t="s">
        <v>485</v>
      </c>
      <c r="D806" s="98" t="s">
        <v>120</v>
      </c>
      <c r="E806" s="98" t="s">
        <v>486</v>
      </c>
      <c r="F806" s="98" t="s">
        <v>166</v>
      </c>
      <c r="G806" s="98" t="s">
        <v>1185</v>
      </c>
      <c r="H806" s="99">
        <v>3425</v>
      </c>
      <c r="I806" s="97">
        <v>3</v>
      </c>
      <c r="J806" s="102">
        <f>สกลนคร!F124</f>
        <v>989226.41</v>
      </c>
      <c r="K806" s="101">
        <f>สกลนคร!AI124</f>
        <v>1024049.98</v>
      </c>
      <c r="L806" s="102">
        <f>สกลนคร!AJ124</f>
        <v>1395789.12</v>
      </c>
      <c r="M806" s="102">
        <f>สกลนคร!AK124</f>
        <v>1021274.88</v>
      </c>
      <c r="N806" s="98"/>
      <c r="O806" s="98"/>
      <c r="P806" s="98"/>
      <c r="Q806" s="90">
        <f t="shared" si="29"/>
        <v>374514.24000000011</v>
      </c>
      <c r="R806" s="91">
        <f t="shared" si="30"/>
        <v>407.52967007299276</v>
      </c>
    </row>
    <row r="807" spans="1:18" s="109" customFormat="1" x14ac:dyDescent="0.7">
      <c r="A807" s="103">
        <v>10</v>
      </c>
      <c r="B807" s="104" t="s">
        <v>47</v>
      </c>
      <c r="C807" s="104"/>
      <c r="D807" s="104"/>
      <c r="E807" s="104" t="s">
        <v>63</v>
      </c>
      <c r="F807" s="104"/>
      <c r="G807" s="104" t="s">
        <v>488</v>
      </c>
      <c r="H807" s="110">
        <f>SUM(H796:H806)</f>
        <v>45448</v>
      </c>
      <c r="I807" s="103"/>
      <c r="J807" s="106">
        <f>SUM(J796:J806)</f>
        <v>10060806.379999999</v>
      </c>
      <c r="K807" s="106">
        <f>SUM(K796:K806)</f>
        <v>10446897.910000002</v>
      </c>
      <c r="L807" s="106">
        <f>SUM(L796:L806)</f>
        <v>16480356.5</v>
      </c>
      <c r="M807" s="106">
        <f>SUM(M796:M806)</f>
        <v>12964544.610000001</v>
      </c>
      <c r="N807" s="104">
        <v>10</v>
      </c>
      <c r="O807" s="104">
        <v>10</v>
      </c>
      <c r="P807" s="104">
        <f>N807-O807</f>
        <v>0</v>
      </c>
      <c r="Q807" s="107">
        <f t="shared" si="29"/>
        <v>3515811.8899999987</v>
      </c>
      <c r="R807" s="108">
        <f>L807/H807</f>
        <v>362.62006028868154</v>
      </c>
    </row>
    <row r="808" spans="1:18" x14ac:dyDescent="0.7">
      <c r="A808" s="97">
        <v>1</v>
      </c>
      <c r="B808" s="98" t="s">
        <v>47</v>
      </c>
      <c r="C808" s="98" t="s">
        <v>489</v>
      </c>
      <c r="D808" s="98" t="s">
        <v>124</v>
      </c>
      <c r="E808" s="98" t="s">
        <v>490</v>
      </c>
      <c r="F808" s="98" t="s">
        <v>196</v>
      </c>
      <c r="G808" s="98" t="s">
        <v>491</v>
      </c>
      <c r="H808" s="99"/>
      <c r="I808" s="97"/>
      <c r="J808" s="100"/>
      <c r="K808" s="101"/>
      <c r="L808" s="102"/>
      <c r="M808" s="102"/>
      <c r="N808" s="98"/>
      <c r="O808" s="98"/>
      <c r="P808" s="98"/>
    </row>
    <row r="809" spans="1:18" x14ac:dyDescent="0.7">
      <c r="A809" s="97">
        <v>2</v>
      </c>
      <c r="B809" s="98" t="s">
        <v>47</v>
      </c>
      <c r="C809" s="98" t="s">
        <v>489</v>
      </c>
      <c r="D809" s="98" t="s">
        <v>124</v>
      </c>
      <c r="E809" s="98" t="s">
        <v>490</v>
      </c>
      <c r="F809" s="98" t="s">
        <v>166</v>
      </c>
      <c r="G809" s="98" t="s">
        <v>1186</v>
      </c>
      <c r="H809" s="99">
        <v>2268</v>
      </c>
      <c r="I809" s="97">
        <v>2</v>
      </c>
      <c r="J809" s="102">
        <f>สกลนคร!F125</f>
        <v>535718.98</v>
      </c>
      <c r="K809" s="101">
        <f>สกลนคร!AI125</f>
        <v>575716.6</v>
      </c>
      <c r="L809" s="102">
        <f>สกลนคร!AJ125</f>
        <v>1145897.49</v>
      </c>
      <c r="M809" s="102">
        <f>สกลนคร!AK125</f>
        <v>1187116.24</v>
      </c>
      <c r="N809" s="98"/>
      <c r="O809" s="98"/>
      <c r="P809" s="98"/>
      <c r="Q809" s="90">
        <f t="shared" si="29"/>
        <v>-41218.75</v>
      </c>
      <c r="R809" s="91">
        <f t="shared" si="30"/>
        <v>505.24580687830689</v>
      </c>
    </row>
    <row r="810" spans="1:18" x14ac:dyDescent="0.7">
      <c r="A810" s="97">
        <v>3</v>
      </c>
      <c r="B810" s="98" t="s">
        <v>47</v>
      </c>
      <c r="C810" s="98" t="s">
        <v>489</v>
      </c>
      <c r="D810" s="98" t="s">
        <v>124</v>
      </c>
      <c r="E810" s="98" t="s">
        <v>490</v>
      </c>
      <c r="F810" s="98" t="s">
        <v>166</v>
      </c>
      <c r="G810" s="98" t="s">
        <v>1187</v>
      </c>
      <c r="H810" s="99">
        <v>6925</v>
      </c>
      <c r="I810" s="97">
        <v>5</v>
      </c>
      <c r="J810" s="102">
        <f>สกลนคร!F126</f>
        <v>513998.95</v>
      </c>
      <c r="K810" s="101">
        <f>สกลนคร!AI126</f>
        <v>670325.84000000008</v>
      </c>
      <c r="L810" s="102">
        <f>สกลนคร!AJ126</f>
        <v>2452486.2400000002</v>
      </c>
      <c r="M810" s="102">
        <f>สกลนคร!AK126</f>
        <v>1875141.28</v>
      </c>
      <c r="N810" s="98"/>
      <c r="O810" s="98"/>
      <c r="P810" s="98"/>
      <c r="Q810" s="90">
        <f t="shared" si="29"/>
        <v>577344.9600000002</v>
      </c>
      <c r="R810" s="91">
        <f t="shared" si="30"/>
        <v>354.14963754512638</v>
      </c>
    </row>
    <row r="811" spans="1:18" x14ac:dyDescent="0.7">
      <c r="A811" s="97">
        <v>4</v>
      </c>
      <c r="B811" s="98" t="s">
        <v>47</v>
      </c>
      <c r="C811" s="98" t="s">
        <v>489</v>
      </c>
      <c r="D811" s="98" t="s">
        <v>124</v>
      </c>
      <c r="E811" s="98" t="s">
        <v>490</v>
      </c>
      <c r="F811" s="98" t="s">
        <v>166</v>
      </c>
      <c r="G811" s="98" t="s">
        <v>1188</v>
      </c>
      <c r="H811" s="99">
        <v>2220</v>
      </c>
      <c r="I811" s="97">
        <v>2</v>
      </c>
      <c r="J811" s="102">
        <f>สกลนคร!F127</f>
        <v>379993.43</v>
      </c>
      <c r="K811" s="101">
        <f>สกลนคร!AI127</f>
        <v>413781.31</v>
      </c>
      <c r="L811" s="102">
        <f>สกลนคร!AJ127</f>
        <v>1056595.17</v>
      </c>
      <c r="M811" s="102">
        <f>สกลนคร!AK127</f>
        <v>764124.62</v>
      </c>
      <c r="N811" s="98"/>
      <c r="O811" s="98"/>
      <c r="P811" s="98"/>
      <c r="Q811" s="90">
        <f t="shared" si="29"/>
        <v>292470.54999999993</v>
      </c>
      <c r="R811" s="91">
        <f t="shared" si="30"/>
        <v>475.94377027027025</v>
      </c>
    </row>
    <row r="812" spans="1:18" x14ac:dyDescent="0.7">
      <c r="A812" s="97">
        <v>5</v>
      </c>
      <c r="B812" s="98" t="s">
        <v>47</v>
      </c>
      <c r="C812" s="98" t="s">
        <v>489</v>
      </c>
      <c r="D812" s="98" t="s">
        <v>124</v>
      </c>
      <c r="E812" s="98" t="s">
        <v>490</v>
      </c>
      <c r="F812" s="98" t="s">
        <v>166</v>
      </c>
      <c r="G812" s="98" t="s">
        <v>1189</v>
      </c>
      <c r="H812" s="99">
        <v>4522</v>
      </c>
      <c r="I812" s="97">
        <v>4</v>
      </c>
      <c r="J812" s="102">
        <f>สกลนคร!F128</f>
        <v>1279905.05</v>
      </c>
      <c r="K812" s="101">
        <f>สกลนคร!AI128</f>
        <v>1387412.4400000002</v>
      </c>
      <c r="L812" s="102">
        <f>สกลนคร!AJ128</f>
        <v>1764733.5899999999</v>
      </c>
      <c r="M812" s="102">
        <f>สกลนคร!AK128</f>
        <v>1431503.8199999998</v>
      </c>
      <c r="N812" s="98"/>
      <c r="O812" s="98"/>
      <c r="P812" s="98"/>
      <c r="Q812" s="90">
        <f t="shared" si="29"/>
        <v>333229.77</v>
      </c>
      <c r="R812" s="91">
        <f t="shared" si="30"/>
        <v>390.25510614772219</v>
      </c>
    </row>
    <row r="813" spans="1:18" x14ac:dyDescent="0.7">
      <c r="A813" s="97">
        <v>6</v>
      </c>
      <c r="B813" s="98" t="s">
        <v>47</v>
      </c>
      <c r="C813" s="98" t="s">
        <v>489</v>
      </c>
      <c r="D813" s="98" t="s">
        <v>124</v>
      </c>
      <c r="E813" s="98" t="s">
        <v>490</v>
      </c>
      <c r="F813" s="98" t="s">
        <v>166</v>
      </c>
      <c r="G813" s="98" t="s">
        <v>1190</v>
      </c>
      <c r="H813" s="99">
        <v>6374</v>
      </c>
      <c r="I813" s="97">
        <v>5</v>
      </c>
      <c r="J813" s="102">
        <f>สกลนคร!F129</f>
        <v>1044953.22</v>
      </c>
      <c r="K813" s="101">
        <f>สกลนคร!AI129</f>
        <v>1076573.8800000001</v>
      </c>
      <c r="L813" s="102">
        <f>สกลนคร!AJ129</f>
        <v>2376268.7200000002</v>
      </c>
      <c r="M813" s="102">
        <f>สกลนคร!AK129</f>
        <v>1936549.1600000001</v>
      </c>
      <c r="N813" s="98"/>
      <c r="O813" s="98"/>
      <c r="P813" s="98"/>
      <c r="Q813" s="90">
        <f t="shared" si="29"/>
        <v>439719.56000000006</v>
      </c>
      <c r="R813" s="91">
        <f t="shared" si="30"/>
        <v>372.80651396297463</v>
      </c>
    </row>
    <row r="814" spans="1:18" x14ac:dyDescent="0.7">
      <c r="A814" s="97">
        <v>7</v>
      </c>
      <c r="B814" s="98" t="s">
        <v>47</v>
      </c>
      <c r="C814" s="98" t="s">
        <v>489</v>
      </c>
      <c r="D814" s="98" t="s">
        <v>124</v>
      </c>
      <c r="E814" s="98" t="s">
        <v>490</v>
      </c>
      <c r="F814" s="98" t="s">
        <v>166</v>
      </c>
      <c r="G814" s="98" t="s">
        <v>1191</v>
      </c>
      <c r="H814" s="99">
        <v>1670</v>
      </c>
      <c r="I814" s="97">
        <v>2</v>
      </c>
      <c r="J814" s="102">
        <f>สกลนคร!F130</f>
        <v>265296.53000000003</v>
      </c>
      <c r="K814" s="101">
        <f>สกลนคร!AI130</f>
        <v>343449.01</v>
      </c>
      <c r="L814" s="102">
        <f>สกลนคร!AJ130</f>
        <v>771603.2</v>
      </c>
      <c r="M814" s="102">
        <f>สกลนคร!AK130</f>
        <v>648726.72000000009</v>
      </c>
      <c r="N814" s="98"/>
      <c r="O814" s="98"/>
      <c r="P814" s="98"/>
      <c r="Q814" s="90">
        <f t="shared" si="29"/>
        <v>122876.47999999986</v>
      </c>
      <c r="R814" s="91">
        <f t="shared" si="30"/>
        <v>462.03784431137723</v>
      </c>
    </row>
    <row r="815" spans="1:18" x14ac:dyDescent="0.7">
      <c r="A815" s="97">
        <v>8</v>
      </c>
      <c r="B815" s="98" t="s">
        <v>47</v>
      </c>
      <c r="C815" s="98" t="s">
        <v>489</v>
      </c>
      <c r="D815" s="98" t="s">
        <v>124</v>
      </c>
      <c r="E815" s="98" t="s">
        <v>490</v>
      </c>
      <c r="F815" s="98" t="s">
        <v>166</v>
      </c>
      <c r="G815" s="98" t="s">
        <v>1192</v>
      </c>
      <c r="H815" s="99">
        <v>1892</v>
      </c>
      <c r="I815" s="97">
        <v>2</v>
      </c>
      <c r="J815" s="102">
        <f>สกลนคร!F131</f>
        <v>422925.81</v>
      </c>
      <c r="K815" s="101">
        <f>สกลนคร!AI131</f>
        <v>498045.08999999997</v>
      </c>
      <c r="L815" s="102">
        <f>สกลนคร!AJ131</f>
        <v>1015628.48</v>
      </c>
      <c r="M815" s="102">
        <f>สกลนคร!AK131</f>
        <v>734122.20000000007</v>
      </c>
      <c r="N815" s="98"/>
      <c r="O815" s="98"/>
      <c r="P815" s="98"/>
      <c r="Q815" s="90">
        <f t="shared" si="29"/>
        <v>281506.27999999991</v>
      </c>
      <c r="R815" s="91">
        <f t="shared" si="30"/>
        <v>536.8015221987315</v>
      </c>
    </row>
    <row r="816" spans="1:18" x14ac:dyDescent="0.7">
      <c r="A816" s="97">
        <v>9</v>
      </c>
      <c r="B816" s="98" t="s">
        <v>47</v>
      </c>
      <c r="C816" s="98" t="s">
        <v>489</v>
      </c>
      <c r="D816" s="98" t="s">
        <v>124</v>
      </c>
      <c r="E816" s="98" t="s">
        <v>490</v>
      </c>
      <c r="F816" s="98" t="s">
        <v>166</v>
      </c>
      <c r="G816" s="98" t="s">
        <v>1193</v>
      </c>
      <c r="H816" s="99">
        <v>4319</v>
      </c>
      <c r="I816" s="97">
        <v>3</v>
      </c>
      <c r="J816" s="102">
        <f>สกลนคร!F132</f>
        <v>821801.12</v>
      </c>
      <c r="K816" s="101">
        <f>สกลนคร!AI132</f>
        <v>977967.15</v>
      </c>
      <c r="L816" s="102">
        <f>สกลนคร!AJ132</f>
        <v>1554220.18</v>
      </c>
      <c r="M816" s="102">
        <f>สกลนคร!AK132</f>
        <v>1163911.98</v>
      </c>
      <c r="N816" s="98"/>
      <c r="O816" s="98"/>
      <c r="P816" s="98"/>
      <c r="Q816" s="90">
        <f t="shared" si="29"/>
        <v>390308.19999999995</v>
      </c>
      <c r="R816" s="91">
        <f t="shared" si="30"/>
        <v>359.85648992822411</v>
      </c>
    </row>
    <row r="817" spans="1:18" x14ac:dyDescent="0.7">
      <c r="A817" s="97">
        <v>10</v>
      </c>
      <c r="B817" s="98" t="s">
        <v>47</v>
      </c>
      <c r="C817" s="98" t="s">
        <v>489</v>
      </c>
      <c r="D817" s="98" t="s">
        <v>124</v>
      </c>
      <c r="E817" s="98" t="s">
        <v>490</v>
      </c>
      <c r="F817" s="98" t="s">
        <v>166</v>
      </c>
      <c r="G817" s="98" t="s">
        <v>1194</v>
      </c>
      <c r="H817" s="99">
        <v>5001</v>
      </c>
      <c r="I817" s="97">
        <v>4</v>
      </c>
      <c r="J817" s="102">
        <f>สกลนคร!F133</f>
        <v>646665.32999999996</v>
      </c>
      <c r="K817" s="101">
        <f>สกลนคร!AI133</f>
        <v>763885.52</v>
      </c>
      <c r="L817" s="102">
        <f>สกลนคร!AJ133</f>
        <v>1756656.48</v>
      </c>
      <c r="M817" s="102">
        <f>สกลนคร!AK133</f>
        <v>1301227.8</v>
      </c>
      <c r="N817" s="98"/>
      <c r="O817" s="98"/>
      <c r="P817" s="98"/>
      <c r="Q817" s="90">
        <f t="shared" si="29"/>
        <v>455428.67999999993</v>
      </c>
      <c r="R817" s="91">
        <f t="shared" si="30"/>
        <v>351.26104379124178</v>
      </c>
    </row>
    <row r="818" spans="1:18" x14ac:dyDescent="0.7">
      <c r="A818" s="97">
        <v>11</v>
      </c>
      <c r="B818" s="98" t="s">
        <v>47</v>
      </c>
      <c r="C818" s="98" t="s">
        <v>489</v>
      </c>
      <c r="D818" s="98" t="s">
        <v>124</v>
      </c>
      <c r="E818" s="98" t="s">
        <v>490</v>
      </c>
      <c r="F818" s="98" t="s">
        <v>166</v>
      </c>
      <c r="G818" s="98" t="s">
        <v>1195</v>
      </c>
      <c r="H818" s="99">
        <v>6425</v>
      </c>
      <c r="I818" s="97">
        <v>5</v>
      </c>
      <c r="J818" s="102">
        <f>สกลนคร!F134</f>
        <v>810130.26</v>
      </c>
      <c r="K818" s="101">
        <f>สกลนคร!AI134</f>
        <v>862981.55</v>
      </c>
      <c r="L818" s="102">
        <f>สกลนคร!AJ134</f>
        <v>2025782.71</v>
      </c>
      <c r="M818" s="102">
        <f>สกลนคร!AK134</f>
        <v>1225645.8</v>
      </c>
      <c r="N818" s="98"/>
      <c r="O818" s="98"/>
      <c r="P818" s="98"/>
      <c r="Q818" s="90">
        <f t="shared" si="29"/>
        <v>800136.90999999992</v>
      </c>
      <c r="R818" s="91">
        <f t="shared" si="30"/>
        <v>315.29691984435794</v>
      </c>
    </row>
    <row r="819" spans="1:18" x14ac:dyDescent="0.7">
      <c r="A819" s="97">
        <v>12</v>
      </c>
      <c r="B819" s="98" t="s">
        <v>47</v>
      </c>
      <c r="C819" s="98" t="s">
        <v>489</v>
      </c>
      <c r="D819" s="98" t="s">
        <v>124</v>
      </c>
      <c r="E819" s="98" t="s">
        <v>490</v>
      </c>
      <c r="F819" s="98" t="s">
        <v>166</v>
      </c>
      <c r="G819" s="98" t="s">
        <v>1196</v>
      </c>
      <c r="H819" s="99">
        <v>844</v>
      </c>
      <c r="I819" s="97">
        <v>1</v>
      </c>
      <c r="J819" s="102">
        <f>สกลนคร!F135</f>
        <v>525255.38</v>
      </c>
      <c r="K819" s="101">
        <f>สกลนคร!AI135</f>
        <v>547229.85</v>
      </c>
      <c r="L819" s="102">
        <f>สกลนคร!AJ135</f>
        <v>779399.60000000009</v>
      </c>
      <c r="M819" s="102">
        <f>สกลนคร!AK135</f>
        <v>522733.5</v>
      </c>
      <c r="N819" s="98"/>
      <c r="O819" s="98"/>
      <c r="P819" s="98"/>
      <c r="Q819" s="90">
        <f t="shared" si="29"/>
        <v>256666.10000000009</v>
      </c>
      <c r="R819" s="91">
        <f t="shared" si="30"/>
        <v>923.45924170616127</v>
      </c>
    </row>
    <row r="820" spans="1:18" s="109" customFormat="1" x14ac:dyDescent="0.7">
      <c r="A820" s="103">
        <v>11</v>
      </c>
      <c r="B820" s="104" t="s">
        <v>47</v>
      </c>
      <c r="C820" s="104"/>
      <c r="D820" s="104"/>
      <c r="E820" s="104" t="s">
        <v>63</v>
      </c>
      <c r="F820" s="104"/>
      <c r="G820" s="104" t="s">
        <v>492</v>
      </c>
      <c r="H820" s="110">
        <f>SUM(H808:H819)</f>
        <v>42460</v>
      </c>
      <c r="I820" s="103"/>
      <c r="J820" s="106">
        <f>SUM(J808:J819)</f>
        <v>7246644.0599999996</v>
      </c>
      <c r="K820" s="106">
        <f>SUM(K808:K819)</f>
        <v>8117368.2399999993</v>
      </c>
      <c r="L820" s="106">
        <f>SUM(L808:L819)</f>
        <v>16699271.860000001</v>
      </c>
      <c r="M820" s="106">
        <f>SUM(M808:M819)</f>
        <v>12790803.120000001</v>
      </c>
      <c r="N820" s="104">
        <v>11</v>
      </c>
      <c r="O820" s="104">
        <v>11</v>
      </c>
      <c r="P820" s="104">
        <f>N820-O820</f>
        <v>0</v>
      </c>
      <c r="Q820" s="107">
        <f t="shared" si="29"/>
        <v>3908468.74</v>
      </c>
      <c r="R820" s="108">
        <f>L820/H820</f>
        <v>393.29420301460203</v>
      </c>
    </row>
    <row r="821" spans="1:18" x14ac:dyDescent="0.7">
      <c r="A821" s="97">
        <v>1</v>
      </c>
      <c r="B821" s="98" t="s">
        <v>47</v>
      </c>
      <c r="C821" s="98" t="s">
        <v>493</v>
      </c>
      <c r="D821" s="98" t="s">
        <v>140</v>
      </c>
      <c r="E821" s="98" t="s">
        <v>494</v>
      </c>
      <c r="F821" s="98" t="s">
        <v>196</v>
      </c>
      <c r="G821" s="98" t="s">
        <v>495</v>
      </c>
      <c r="H821" s="99"/>
      <c r="I821" s="97"/>
      <c r="J821" s="100"/>
      <c r="K821" s="101"/>
      <c r="L821" s="102"/>
      <c r="M821" s="102"/>
      <c r="N821" s="98"/>
      <c r="O821" s="98"/>
      <c r="P821" s="98"/>
    </row>
    <row r="822" spans="1:18" x14ac:dyDescent="0.7">
      <c r="A822" s="97">
        <v>2</v>
      </c>
      <c r="B822" s="98" t="s">
        <v>47</v>
      </c>
      <c r="C822" s="98" t="s">
        <v>493</v>
      </c>
      <c r="D822" s="98" t="s">
        <v>140</v>
      </c>
      <c r="E822" s="98" t="s">
        <v>494</v>
      </c>
      <c r="F822" s="98" t="s">
        <v>166</v>
      </c>
      <c r="G822" s="98" t="s">
        <v>1197</v>
      </c>
      <c r="H822" s="99">
        <v>8316</v>
      </c>
      <c r="I822" s="97">
        <v>5</v>
      </c>
      <c r="J822" s="102">
        <f>สกลนคร!F136</f>
        <v>1527938.25</v>
      </c>
      <c r="K822" s="101">
        <f>สกลนคร!AI136</f>
        <v>1589626.85</v>
      </c>
      <c r="L822" s="102">
        <f>สกลนคร!AJ136</f>
        <v>4406402.3100000005</v>
      </c>
      <c r="M822" s="102">
        <f>สกลนคร!AK136</f>
        <v>4146219.9699999997</v>
      </c>
      <c r="N822" s="98"/>
      <c r="O822" s="98"/>
      <c r="P822" s="98"/>
      <c r="Q822" s="90">
        <f t="shared" si="29"/>
        <v>260182.34000000078</v>
      </c>
      <c r="R822" s="91">
        <f t="shared" si="30"/>
        <v>529.87040764790765</v>
      </c>
    </row>
    <row r="823" spans="1:18" x14ac:dyDescent="0.7">
      <c r="A823" s="97">
        <v>3</v>
      </c>
      <c r="B823" s="98" t="s">
        <v>47</v>
      </c>
      <c r="C823" s="98" t="s">
        <v>493</v>
      </c>
      <c r="D823" s="98" t="s">
        <v>140</v>
      </c>
      <c r="E823" s="98" t="s">
        <v>494</v>
      </c>
      <c r="F823" s="98" t="s">
        <v>166</v>
      </c>
      <c r="G823" s="98" t="s">
        <v>1198</v>
      </c>
      <c r="H823" s="99">
        <v>4905</v>
      </c>
      <c r="I823" s="97">
        <v>4</v>
      </c>
      <c r="J823" s="102">
        <f>สกลนคร!F137</f>
        <v>211831.24</v>
      </c>
      <c r="K823" s="101">
        <f>สกลนคร!AI137</f>
        <v>170714.77000000002</v>
      </c>
      <c r="L823" s="102">
        <f>สกลนคร!AJ137</f>
        <v>1757553.49</v>
      </c>
      <c r="M823" s="102">
        <f>สกลนคร!AK137</f>
        <v>1962941.1</v>
      </c>
      <c r="N823" s="98"/>
      <c r="O823" s="98"/>
      <c r="P823" s="98"/>
      <c r="Q823" s="90">
        <f t="shared" si="29"/>
        <v>-205387.6100000001</v>
      </c>
      <c r="R823" s="91">
        <f t="shared" si="30"/>
        <v>358.31875433231397</v>
      </c>
    </row>
    <row r="824" spans="1:18" x14ac:dyDescent="0.7">
      <c r="A824" s="97">
        <v>4</v>
      </c>
      <c r="B824" s="98" t="s">
        <v>47</v>
      </c>
      <c r="C824" s="98" t="s">
        <v>493</v>
      </c>
      <c r="D824" s="98" t="s">
        <v>140</v>
      </c>
      <c r="E824" s="98" t="s">
        <v>494</v>
      </c>
      <c r="F824" s="98" t="s">
        <v>166</v>
      </c>
      <c r="G824" s="98" t="s">
        <v>1199</v>
      </c>
      <c r="H824" s="99">
        <v>4320</v>
      </c>
      <c r="I824" s="97">
        <v>3</v>
      </c>
      <c r="J824" s="102">
        <f>สกลนคร!F138</f>
        <v>609343.23</v>
      </c>
      <c r="K824" s="101">
        <f>สกลนคร!AI138</f>
        <v>568386.40999999992</v>
      </c>
      <c r="L824" s="102">
        <f>สกลนคร!AJ138</f>
        <v>2383552.25</v>
      </c>
      <c r="M824" s="102">
        <f>สกลนคร!AK138</f>
        <v>2294824.86</v>
      </c>
      <c r="N824" s="98"/>
      <c r="O824" s="98"/>
      <c r="P824" s="98"/>
      <c r="Q824" s="90">
        <f t="shared" si="29"/>
        <v>88727.39000000013</v>
      </c>
      <c r="R824" s="91">
        <f t="shared" si="30"/>
        <v>551.74820601851854</v>
      </c>
    </row>
    <row r="825" spans="1:18" x14ac:dyDescent="0.7">
      <c r="A825" s="97">
        <v>5</v>
      </c>
      <c r="B825" s="98" t="s">
        <v>47</v>
      </c>
      <c r="C825" s="98" t="s">
        <v>493</v>
      </c>
      <c r="D825" s="98" t="s">
        <v>140</v>
      </c>
      <c r="E825" s="98" t="s">
        <v>494</v>
      </c>
      <c r="F825" s="98" t="s">
        <v>166</v>
      </c>
      <c r="G825" s="98" t="s">
        <v>1200</v>
      </c>
      <c r="H825" s="99">
        <v>4626</v>
      </c>
      <c r="I825" s="97">
        <v>4</v>
      </c>
      <c r="J825" s="102">
        <f>สกลนคร!F139</f>
        <v>1166311.52</v>
      </c>
      <c r="K825" s="101">
        <f>สกลนคร!AI139</f>
        <v>1154516.03</v>
      </c>
      <c r="L825" s="102">
        <f>สกลนคร!AJ139</f>
        <v>2283010.65</v>
      </c>
      <c r="M825" s="102">
        <f>สกลนคร!AK139</f>
        <v>2158303.54</v>
      </c>
      <c r="N825" s="98"/>
      <c r="O825" s="98"/>
      <c r="P825" s="98"/>
      <c r="Q825" s="90">
        <f t="shared" si="29"/>
        <v>124707.10999999987</v>
      </c>
      <c r="R825" s="91">
        <f t="shared" si="30"/>
        <v>493.51721789883266</v>
      </c>
    </row>
    <row r="826" spans="1:18" x14ac:dyDescent="0.7">
      <c r="A826" s="97">
        <v>6</v>
      </c>
      <c r="B826" s="98" t="s">
        <v>47</v>
      </c>
      <c r="C826" s="98" t="s">
        <v>493</v>
      </c>
      <c r="D826" s="98" t="s">
        <v>140</v>
      </c>
      <c r="E826" s="98" t="s">
        <v>494</v>
      </c>
      <c r="F826" s="98" t="s">
        <v>166</v>
      </c>
      <c r="G826" s="98" t="s">
        <v>1201</v>
      </c>
      <c r="H826" s="99">
        <v>5198</v>
      </c>
      <c r="I826" s="97">
        <v>4</v>
      </c>
      <c r="J826" s="102">
        <f>สกลนคร!F140</f>
        <v>642066.06999999995</v>
      </c>
      <c r="K826" s="101">
        <f>สกลนคร!AI140</f>
        <v>754492.26</v>
      </c>
      <c r="L826" s="102">
        <f>สกลนคร!AJ140</f>
        <v>2373280.7999999998</v>
      </c>
      <c r="M826" s="102">
        <f>สกลนคร!AK140</f>
        <v>2268233.4399999995</v>
      </c>
      <c r="N826" s="98"/>
      <c r="O826" s="98"/>
      <c r="P826" s="98"/>
      <c r="Q826" s="90">
        <f t="shared" si="29"/>
        <v>105047.36000000034</v>
      </c>
      <c r="R826" s="91">
        <f t="shared" si="30"/>
        <v>456.57575990765673</v>
      </c>
    </row>
    <row r="827" spans="1:18" x14ac:dyDescent="0.7">
      <c r="A827" s="97">
        <v>7</v>
      </c>
      <c r="B827" s="98" t="s">
        <v>47</v>
      </c>
      <c r="C827" s="98" t="s">
        <v>493</v>
      </c>
      <c r="D827" s="98" t="s">
        <v>140</v>
      </c>
      <c r="E827" s="98" t="s">
        <v>494</v>
      </c>
      <c r="F827" s="98" t="s">
        <v>166</v>
      </c>
      <c r="G827" s="98" t="s">
        <v>1202</v>
      </c>
      <c r="H827" s="99">
        <v>3390</v>
      </c>
      <c r="I827" s="97">
        <v>3</v>
      </c>
      <c r="J827" s="102">
        <f>สกลนคร!F141</f>
        <v>532989.56999999995</v>
      </c>
      <c r="K827" s="101">
        <f>สกลนคร!AI141</f>
        <v>626180.43999999994</v>
      </c>
      <c r="L827" s="102">
        <f>สกลนคร!AJ141</f>
        <v>1670655.45</v>
      </c>
      <c r="M827" s="102">
        <f>สกลนคร!AK141</f>
        <v>1696388.73</v>
      </c>
      <c r="N827" s="98"/>
      <c r="O827" s="98"/>
      <c r="P827" s="98"/>
      <c r="Q827" s="90">
        <f t="shared" si="29"/>
        <v>-25733.280000000028</v>
      </c>
      <c r="R827" s="91">
        <f t="shared" si="30"/>
        <v>492.8187168141593</v>
      </c>
    </row>
    <row r="828" spans="1:18" x14ac:dyDescent="0.7">
      <c r="A828" s="97">
        <v>8</v>
      </c>
      <c r="B828" s="98" t="s">
        <v>47</v>
      </c>
      <c r="C828" s="98" t="s">
        <v>493</v>
      </c>
      <c r="D828" s="98" t="s">
        <v>140</v>
      </c>
      <c r="E828" s="98" t="s">
        <v>494</v>
      </c>
      <c r="F828" s="98" t="s">
        <v>166</v>
      </c>
      <c r="G828" s="98" t="s">
        <v>1203</v>
      </c>
      <c r="H828" s="99">
        <v>6479</v>
      </c>
      <c r="I828" s="97">
        <v>5</v>
      </c>
      <c r="J828" s="102">
        <f>สกลนคร!F142</f>
        <v>823274.84</v>
      </c>
      <c r="K828" s="101">
        <f>สกลนคร!AI142</f>
        <v>934195.16999999993</v>
      </c>
      <c r="L828" s="102">
        <f>สกลนคร!AJ142</f>
        <v>2578839.3200000003</v>
      </c>
      <c r="M828" s="102">
        <f>สกลนคร!AK142</f>
        <v>2169066.52</v>
      </c>
      <c r="N828" s="98"/>
      <c r="O828" s="98"/>
      <c r="P828" s="98"/>
      <c r="Q828" s="90">
        <f t="shared" si="29"/>
        <v>409772.80000000028</v>
      </c>
      <c r="R828" s="91">
        <f t="shared" si="30"/>
        <v>398.03045531717862</v>
      </c>
    </row>
    <row r="829" spans="1:18" x14ac:dyDescent="0.7">
      <c r="A829" s="97">
        <v>9</v>
      </c>
      <c r="B829" s="98" t="s">
        <v>47</v>
      </c>
      <c r="C829" s="98" t="s">
        <v>493</v>
      </c>
      <c r="D829" s="98" t="s">
        <v>140</v>
      </c>
      <c r="E829" s="98" t="s">
        <v>494</v>
      </c>
      <c r="F829" s="98" t="s">
        <v>166</v>
      </c>
      <c r="G829" s="98" t="s">
        <v>1204</v>
      </c>
      <c r="H829" s="99">
        <v>4187</v>
      </c>
      <c r="I829" s="97">
        <v>3</v>
      </c>
      <c r="J829" s="102">
        <f>สกลนคร!F143</f>
        <v>567703.93000000005</v>
      </c>
      <c r="K829" s="101">
        <f>สกลนคร!AI143</f>
        <v>612541.70000000007</v>
      </c>
      <c r="L829" s="102">
        <f>สกลนคร!AJ143</f>
        <v>3577149.38</v>
      </c>
      <c r="M829" s="102">
        <f>สกลนคร!AK143</f>
        <v>3409677.63</v>
      </c>
      <c r="N829" s="98"/>
      <c r="O829" s="98"/>
      <c r="P829" s="98"/>
      <c r="Q829" s="90">
        <f t="shared" si="29"/>
        <v>167471.75</v>
      </c>
      <c r="R829" s="91">
        <f t="shared" si="30"/>
        <v>854.34663959875809</v>
      </c>
    </row>
    <row r="830" spans="1:18" x14ac:dyDescent="0.7">
      <c r="A830" s="97">
        <v>10</v>
      </c>
      <c r="B830" s="98" t="s">
        <v>47</v>
      </c>
      <c r="C830" s="98" t="s">
        <v>493</v>
      </c>
      <c r="D830" s="98" t="s">
        <v>140</v>
      </c>
      <c r="E830" s="98" t="s">
        <v>494</v>
      </c>
      <c r="F830" s="98" t="s">
        <v>166</v>
      </c>
      <c r="G830" s="98" t="s">
        <v>1205</v>
      </c>
      <c r="H830" s="99">
        <v>3100</v>
      </c>
      <c r="I830" s="97">
        <v>3</v>
      </c>
      <c r="J830" s="102">
        <f>สกลนคร!F144</f>
        <v>412212.35</v>
      </c>
      <c r="K830" s="101">
        <f>สกลนคร!AI144</f>
        <v>532926.69999999995</v>
      </c>
      <c r="L830" s="102">
        <f>สกลนคร!AJ144</f>
        <v>2012376.13</v>
      </c>
      <c r="M830" s="102">
        <f>สกลนคร!AK144</f>
        <v>1801237.98</v>
      </c>
      <c r="N830" s="98"/>
      <c r="O830" s="98"/>
      <c r="P830" s="98"/>
      <c r="Q830" s="90">
        <f t="shared" si="29"/>
        <v>211138.14999999991</v>
      </c>
      <c r="R830" s="91">
        <f t="shared" si="30"/>
        <v>649.15359032258061</v>
      </c>
    </row>
    <row r="831" spans="1:18" x14ac:dyDescent="0.7">
      <c r="A831" s="97">
        <v>11</v>
      </c>
      <c r="B831" s="98" t="s">
        <v>47</v>
      </c>
      <c r="C831" s="98" t="s">
        <v>493</v>
      </c>
      <c r="D831" s="98" t="s">
        <v>140</v>
      </c>
      <c r="E831" s="98" t="s">
        <v>494</v>
      </c>
      <c r="F831" s="98" t="s">
        <v>166</v>
      </c>
      <c r="G831" s="98" t="s">
        <v>1206</v>
      </c>
      <c r="H831" s="99">
        <v>4991</v>
      </c>
      <c r="I831" s="97">
        <v>4</v>
      </c>
      <c r="J831" s="102">
        <f>สกลนคร!F145</f>
        <v>1223704.18</v>
      </c>
      <c r="K831" s="101">
        <f>สกลนคร!AI145</f>
        <v>1187813.79</v>
      </c>
      <c r="L831" s="102">
        <f>สกลนคร!AJ145</f>
        <v>2788337.2800000003</v>
      </c>
      <c r="M831" s="102">
        <f>สกลนคร!AK145</f>
        <v>2711102.83</v>
      </c>
      <c r="N831" s="98"/>
      <c r="O831" s="98"/>
      <c r="P831" s="98"/>
      <c r="Q831" s="90">
        <f t="shared" si="29"/>
        <v>77234.450000000186</v>
      </c>
      <c r="R831" s="91">
        <f t="shared" si="30"/>
        <v>558.67306752153877</v>
      </c>
    </row>
    <row r="832" spans="1:18" x14ac:dyDescent="0.7">
      <c r="A832" s="97">
        <v>12</v>
      </c>
      <c r="B832" s="98" t="s">
        <v>47</v>
      </c>
      <c r="C832" s="98" t="s">
        <v>493</v>
      </c>
      <c r="D832" s="98" t="s">
        <v>140</v>
      </c>
      <c r="E832" s="98" t="s">
        <v>494</v>
      </c>
      <c r="F832" s="98" t="s">
        <v>166</v>
      </c>
      <c r="G832" s="98" t="s">
        <v>1207</v>
      </c>
      <c r="H832" s="99">
        <v>4769</v>
      </c>
      <c r="I832" s="97">
        <v>4</v>
      </c>
      <c r="J832" s="102">
        <f>สกลนคร!F146</f>
        <v>945734.56</v>
      </c>
      <c r="K832" s="101">
        <f>สกลนคร!AI146</f>
        <v>1013731.78</v>
      </c>
      <c r="L832" s="102">
        <f>สกลนคร!AJ146</f>
        <v>3175415.36</v>
      </c>
      <c r="M832" s="102">
        <f>สกลนคร!AK146</f>
        <v>2877749.1599999997</v>
      </c>
      <c r="N832" s="98"/>
      <c r="O832" s="98"/>
      <c r="P832" s="98"/>
      <c r="Q832" s="90">
        <f t="shared" si="29"/>
        <v>297666.20000000019</v>
      </c>
      <c r="R832" s="91">
        <f t="shared" si="30"/>
        <v>665.84511637659887</v>
      </c>
    </row>
    <row r="833" spans="1:18" x14ac:dyDescent="0.7">
      <c r="A833" s="97">
        <v>13</v>
      </c>
      <c r="B833" s="98" t="s">
        <v>47</v>
      </c>
      <c r="C833" s="98" t="s">
        <v>493</v>
      </c>
      <c r="D833" s="98" t="s">
        <v>140</v>
      </c>
      <c r="E833" s="98" t="s">
        <v>494</v>
      </c>
      <c r="F833" s="98" t="s">
        <v>166</v>
      </c>
      <c r="G833" s="98" t="s">
        <v>1208</v>
      </c>
      <c r="H833" s="99">
        <v>6957</v>
      </c>
      <c r="I833" s="97">
        <v>5</v>
      </c>
      <c r="J833" s="102">
        <f>สกลนคร!F147</f>
        <v>582158.07999999996</v>
      </c>
      <c r="K833" s="101">
        <f>สกลนคร!AI147</f>
        <v>546336.02999999991</v>
      </c>
      <c r="L833" s="102">
        <f>สกลนคร!AJ147</f>
        <v>3358106.66</v>
      </c>
      <c r="M833" s="102">
        <f>สกลนคร!AK147</f>
        <v>4095884.33</v>
      </c>
      <c r="N833" s="98"/>
      <c r="O833" s="98"/>
      <c r="P833" s="98"/>
      <c r="Q833" s="90">
        <f t="shared" si="29"/>
        <v>-737777.66999999993</v>
      </c>
      <c r="R833" s="91">
        <f t="shared" si="30"/>
        <v>482.69464711801066</v>
      </c>
    </row>
    <row r="834" spans="1:18" x14ac:dyDescent="0.7">
      <c r="A834" s="97">
        <v>14</v>
      </c>
      <c r="B834" s="98" t="s">
        <v>47</v>
      </c>
      <c r="C834" s="98" t="s">
        <v>493</v>
      </c>
      <c r="D834" s="98" t="s">
        <v>140</v>
      </c>
      <c r="E834" s="98" t="s">
        <v>494</v>
      </c>
      <c r="F834" s="98" t="s">
        <v>166</v>
      </c>
      <c r="G834" s="98" t="s">
        <v>1209</v>
      </c>
      <c r="H834" s="99">
        <v>5065</v>
      </c>
      <c r="I834" s="97">
        <v>4</v>
      </c>
      <c r="J834" s="102">
        <f>สกลนคร!F148</f>
        <v>1111555.3</v>
      </c>
      <c r="K834" s="101">
        <f>สกลนคร!AI148</f>
        <v>1308047.6300000001</v>
      </c>
      <c r="L834" s="102">
        <f>สกลนคร!AJ148</f>
        <v>2586561.09</v>
      </c>
      <c r="M834" s="102">
        <f>สกลนคร!AK148</f>
        <v>2359024.2599999998</v>
      </c>
      <c r="N834" s="98"/>
      <c r="O834" s="98"/>
      <c r="P834" s="98"/>
      <c r="Q834" s="90">
        <f t="shared" si="29"/>
        <v>227536.83000000007</v>
      </c>
      <c r="R834" s="91">
        <f t="shared" si="30"/>
        <v>510.6734629812438</v>
      </c>
    </row>
    <row r="835" spans="1:18" x14ac:dyDescent="0.7">
      <c r="A835" s="97">
        <v>15</v>
      </c>
      <c r="B835" s="98" t="s">
        <v>47</v>
      </c>
      <c r="C835" s="98" t="s">
        <v>493</v>
      </c>
      <c r="D835" s="98" t="s">
        <v>140</v>
      </c>
      <c r="E835" s="98" t="s">
        <v>494</v>
      </c>
      <c r="F835" s="98" t="s">
        <v>166</v>
      </c>
      <c r="G835" s="98" t="s">
        <v>1210</v>
      </c>
      <c r="H835" s="99">
        <v>2312</v>
      </c>
      <c r="I835" s="97">
        <v>2</v>
      </c>
      <c r="J835" s="102">
        <f>สกลนคร!F149</f>
        <v>375926.68</v>
      </c>
      <c r="K835" s="101">
        <f>สกลนคร!AI149</f>
        <v>381279.25</v>
      </c>
      <c r="L835" s="102">
        <f>สกลนคร!AJ149</f>
        <v>1423952.4</v>
      </c>
      <c r="M835" s="102">
        <f>สกลนคร!AK149</f>
        <v>1430970.48</v>
      </c>
      <c r="N835" s="98"/>
      <c r="O835" s="98"/>
      <c r="P835" s="98"/>
      <c r="Q835" s="90">
        <f t="shared" si="29"/>
        <v>-7018.0800000000745</v>
      </c>
      <c r="R835" s="91">
        <f t="shared" si="30"/>
        <v>615.89636678200691</v>
      </c>
    </row>
    <row r="836" spans="1:18" x14ac:dyDescent="0.7">
      <c r="A836" s="97">
        <v>16</v>
      </c>
      <c r="B836" s="98" t="s">
        <v>47</v>
      </c>
      <c r="C836" s="98" t="s">
        <v>493</v>
      </c>
      <c r="D836" s="98" t="s">
        <v>140</v>
      </c>
      <c r="E836" s="98" t="s">
        <v>494</v>
      </c>
      <c r="F836" s="98" t="s">
        <v>166</v>
      </c>
      <c r="G836" s="98" t="s">
        <v>1211</v>
      </c>
      <c r="H836" s="99">
        <v>1928</v>
      </c>
      <c r="I836" s="97">
        <v>2</v>
      </c>
      <c r="J836" s="102">
        <f>สกลนคร!F150</f>
        <v>443397.68</v>
      </c>
      <c r="K836" s="101">
        <f>สกลนคร!AI150</f>
        <v>546974.85</v>
      </c>
      <c r="L836" s="102">
        <f>สกลนคร!AJ150</f>
        <v>1609439.1099999999</v>
      </c>
      <c r="M836" s="102">
        <f>สกลนคร!AK150</f>
        <v>1518265.58</v>
      </c>
      <c r="N836" s="98"/>
      <c r="O836" s="98"/>
      <c r="P836" s="98"/>
      <c r="Q836" s="90">
        <f t="shared" si="29"/>
        <v>91173.529999999795</v>
      </c>
      <c r="R836" s="91">
        <f t="shared" si="30"/>
        <v>834.77132261410782</v>
      </c>
    </row>
    <row r="837" spans="1:18" x14ac:dyDescent="0.7">
      <c r="A837" s="97">
        <v>17</v>
      </c>
      <c r="B837" s="98" t="s">
        <v>47</v>
      </c>
      <c r="C837" s="98" t="s">
        <v>493</v>
      </c>
      <c r="D837" s="98" t="s">
        <v>140</v>
      </c>
      <c r="E837" s="98" t="s">
        <v>494</v>
      </c>
      <c r="F837" s="98" t="s">
        <v>166</v>
      </c>
      <c r="G837" s="98" t="s">
        <v>1212</v>
      </c>
      <c r="H837" s="99">
        <v>1590</v>
      </c>
      <c r="I837" s="97">
        <v>2</v>
      </c>
      <c r="J837" s="102">
        <f>สกลนคร!F151</f>
        <v>252138.14</v>
      </c>
      <c r="K837" s="101">
        <f>สกลนคร!AI151</f>
        <v>284859.36</v>
      </c>
      <c r="L837" s="102">
        <f>สกลนคร!AJ151</f>
        <v>1580696.69</v>
      </c>
      <c r="M837" s="102">
        <f>สกลนคร!AK151</f>
        <v>1482655.3499999999</v>
      </c>
      <c r="N837" s="98"/>
      <c r="O837" s="98"/>
      <c r="P837" s="98"/>
      <c r="Q837" s="90">
        <f t="shared" si="29"/>
        <v>98041.340000000084</v>
      </c>
      <c r="R837" s="91">
        <f t="shared" si="30"/>
        <v>994.1488616352201</v>
      </c>
    </row>
    <row r="838" spans="1:18" x14ac:dyDescent="0.7">
      <c r="A838" s="97">
        <v>18</v>
      </c>
      <c r="B838" s="98" t="s">
        <v>47</v>
      </c>
      <c r="C838" s="98" t="s">
        <v>493</v>
      </c>
      <c r="D838" s="98" t="s">
        <v>140</v>
      </c>
      <c r="E838" s="98" t="s">
        <v>494</v>
      </c>
      <c r="F838" s="98" t="s">
        <v>166</v>
      </c>
      <c r="G838" s="98" t="s">
        <v>1213</v>
      </c>
      <c r="H838" s="99">
        <v>1695</v>
      </c>
      <c r="I838" s="97">
        <v>2</v>
      </c>
      <c r="J838" s="102">
        <f>สกลนคร!F152</f>
        <v>401568.9</v>
      </c>
      <c r="K838" s="101">
        <f>สกลนคร!AI152</f>
        <v>373621.43000000005</v>
      </c>
      <c r="L838" s="102">
        <f>สกลนคร!AJ152</f>
        <v>1601523.53</v>
      </c>
      <c r="M838" s="102">
        <f>สกลนคร!AK152</f>
        <v>1579732.84</v>
      </c>
      <c r="N838" s="98"/>
      <c r="O838" s="98"/>
      <c r="P838" s="98"/>
      <c r="Q838" s="90">
        <f t="shared" ref="Q838:Q901" si="31">L838-M838</f>
        <v>21790.689999999944</v>
      </c>
      <c r="R838" s="91">
        <f t="shared" ref="R838:R901" si="32">L838/H838</f>
        <v>944.85164011799407</v>
      </c>
    </row>
    <row r="839" spans="1:18" x14ac:dyDescent="0.7">
      <c r="A839" s="97">
        <v>19</v>
      </c>
      <c r="B839" s="98" t="s">
        <v>47</v>
      </c>
      <c r="C839" s="98" t="s">
        <v>493</v>
      </c>
      <c r="D839" s="98" t="s">
        <v>140</v>
      </c>
      <c r="E839" s="98" t="s">
        <v>494</v>
      </c>
      <c r="F839" s="98" t="s">
        <v>166</v>
      </c>
      <c r="G839" s="98" t="s">
        <v>1214</v>
      </c>
      <c r="H839" s="99">
        <v>4100</v>
      </c>
      <c r="I839" s="97">
        <v>3</v>
      </c>
      <c r="J839" s="102">
        <f>สกลนคร!F153</f>
        <v>286655.77</v>
      </c>
      <c r="K839" s="101">
        <f>สกลนคร!AI153</f>
        <v>344010.04000000004</v>
      </c>
      <c r="L839" s="102">
        <f>สกลนคร!AJ153</f>
        <v>2538561.12</v>
      </c>
      <c r="M839" s="102">
        <f>สกลนคร!AK153</f>
        <v>2428017.4300000002</v>
      </c>
      <c r="N839" s="98"/>
      <c r="O839" s="98"/>
      <c r="P839" s="98"/>
      <c r="Q839" s="90">
        <f t="shared" si="31"/>
        <v>110543.68999999994</v>
      </c>
      <c r="R839" s="91">
        <f t="shared" si="32"/>
        <v>619.16124878048788</v>
      </c>
    </row>
    <row r="840" spans="1:18" x14ac:dyDescent="0.7">
      <c r="A840" s="97">
        <v>20</v>
      </c>
      <c r="B840" s="98" t="s">
        <v>47</v>
      </c>
      <c r="C840" s="98" t="s">
        <v>493</v>
      </c>
      <c r="D840" s="98" t="s">
        <v>140</v>
      </c>
      <c r="E840" s="98" t="s">
        <v>494</v>
      </c>
      <c r="F840" s="98" t="s">
        <v>166</v>
      </c>
      <c r="G840" s="98" t="s">
        <v>1215</v>
      </c>
      <c r="H840" s="99">
        <v>5998</v>
      </c>
      <c r="I840" s="97">
        <v>4</v>
      </c>
      <c r="J840" s="102">
        <f>สกลนคร!F154</f>
        <v>1098035.76</v>
      </c>
      <c r="K840" s="101">
        <f>สกลนคร!AI154</f>
        <v>1169239.74</v>
      </c>
      <c r="L840" s="102">
        <f>สกลนคร!AJ154</f>
        <v>2400420.73</v>
      </c>
      <c r="M840" s="102">
        <f>สกลนคร!AK154</f>
        <v>2324187.4399999995</v>
      </c>
      <c r="N840" s="98"/>
      <c r="O840" s="98"/>
      <c r="P840" s="98"/>
      <c r="Q840" s="90">
        <f t="shared" si="31"/>
        <v>76233.290000000503</v>
      </c>
      <c r="R840" s="91">
        <f t="shared" si="32"/>
        <v>400.20352284094696</v>
      </c>
    </row>
    <row r="841" spans="1:18" x14ac:dyDescent="0.7">
      <c r="A841" s="97">
        <v>21</v>
      </c>
      <c r="B841" s="98" t="s">
        <v>47</v>
      </c>
      <c r="C841" s="98" t="s">
        <v>493</v>
      </c>
      <c r="D841" s="98" t="s">
        <v>140</v>
      </c>
      <c r="E841" s="98" t="s">
        <v>494</v>
      </c>
      <c r="F841" s="98" t="s">
        <v>166</v>
      </c>
      <c r="G841" s="98" t="s">
        <v>1216</v>
      </c>
      <c r="H841" s="99">
        <v>3313</v>
      </c>
      <c r="I841" s="97">
        <v>3</v>
      </c>
      <c r="J841" s="102">
        <f>สกลนคร!F155</f>
        <v>401473.21</v>
      </c>
      <c r="K841" s="101">
        <f>สกลนคร!AI155</f>
        <v>350993.72000000003</v>
      </c>
      <c r="L841" s="102">
        <f>สกลนคร!AJ155</f>
        <v>1496367.01</v>
      </c>
      <c r="M841" s="102">
        <f>สกลนคร!AK155</f>
        <v>1731378.7</v>
      </c>
      <c r="N841" s="98"/>
      <c r="O841" s="98"/>
      <c r="P841" s="98"/>
      <c r="Q841" s="90">
        <f t="shared" si="31"/>
        <v>-235011.68999999994</v>
      </c>
      <c r="R841" s="91">
        <f t="shared" si="32"/>
        <v>451.66526109266528</v>
      </c>
    </row>
    <row r="842" spans="1:18" s="109" customFormat="1" x14ac:dyDescent="0.7">
      <c r="A842" s="103">
        <v>12</v>
      </c>
      <c r="B842" s="104" t="s">
        <v>47</v>
      </c>
      <c r="C842" s="104"/>
      <c r="D842" s="104"/>
      <c r="E842" s="104" t="s">
        <v>63</v>
      </c>
      <c r="F842" s="104"/>
      <c r="G842" s="104" t="s">
        <v>496</v>
      </c>
      <c r="H842" s="110">
        <f>SUM(H821:H841)</f>
        <v>87239</v>
      </c>
      <c r="I842" s="103"/>
      <c r="J842" s="106">
        <f>SUM(J821:J841)</f>
        <v>13616019.26</v>
      </c>
      <c r="K842" s="106">
        <f>SUM(K821:K841)</f>
        <v>14450487.949999999</v>
      </c>
      <c r="L842" s="106">
        <f>SUM(L821:L841)</f>
        <v>47602200.75999999</v>
      </c>
      <c r="M842" s="106">
        <f>SUM(M821:M841)</f>
        <v>46445862.170000002</v>
      </c>
      <c r="N842" s="104">
        <v>20</v>
      </c>
      <c r="O842" s="104">
        <v>20</v>
      </c>
      <c r="P842" s="104">
        <f>N842-O842</f>
        <v>0</v>
      </c>
      <c r="Q842" s="107">
        <f t="shared" si="31"/>
        <v>1156338.5899999887</v>
      </c>
      <c r="R842" s="108">
        <f>L842/H842</f>
        <v>545.65275576290412</v>
      </c>
    </row>
    <row r="843" spans="1:18" x14ac:dyDescent="0.7">
      <c r="A843" s="97">
        <v>1</v>
      </c>
      <c r="B843" s="98" t="s">
        <v>47</v>
      </c>
      <c r="C843" s="98" t="s">
        <v>497</v>
      </c>
      <c r="D843" s="98" t="s">
        <v>128</v>
      </c>
      <c r="E843" s="98" t="s">
        <v>498</v>
      </c>
      <c r="F843" s="98" t="s">
        <v>196</v>
      </c>
      <c r="G843" s="98" t="s">
        <v>499</v>
      </c>
      <c r="H843" s="99"/>
      <c r="I843" s="97"/>
      <c r="J843" s="100"/>
      <c r="K843" s="101"/>
      <c r="L843" s="102"/>
      <c r="M843" s="102"/>
      <c r="N843" s="98"/>
      <c r="O843" s="98"/>
      <c r="P843" s="98"/>
    </row>
    <row r="844" spans="1:18" x14ac:dyDescent="0.7">
      <c r="A844" s="97">
        <v>2</v>
      </c>
      <c r="B844" s="98" t="s">
        <v>47</v>
      </c>
      <c r="C844" s="98" t="s">
        <v>497</v>
      </c>
      <c r="D844" s="98" t="s">
        <v>128</v>
      </c>
      <c r="E844" s="98" t="s">
        <v>498</v>
      </c>
      <c r="F844" s="98" t="s">
        <v>166</v>
      </c>
      <c r="G844" s="98" t="s">
        <v>1217</v>
      </c>
      <c r="H844" s="99">
        <v>3848</v>
      </c>
      <c r="I844" s="97">
        <v>3</v>
      </c>
      <c r="J844" s="102">
        <f>สกลนคร!F156</f>
        <v>264575.40999999997</v>
      </c>
      <c r="K844" s="101">
        <f>สกลนคร!AI156</f>
        <v>326264.39</v>
      </c>
      <c r="L844" s="102">
        <f>สกลนคร!AJ156</f>
        <v>1343198.1400000001</v>
      </c>
      <c r="M844" s="102">
        <f>สกลนคร!AK156</f>
        <v>1313446.56</v>
      </c>
      <c r="N844" s="98"/>
      <c r="O844" s="98"/>
      <c r="P844" s="98"/>
      <c r="Q844" s="90">
        <f t="shared" si="31"/>
        <v>29751.580000000075</v>
      </c>
      <c r="R844" s="91">
        <f t="shared" si="32"/>
        <v>349.06396569646574</v>
      </c>
    </row>
    <row r="845" spans="1:18" x14ac:dyDescent="0.7">
      <c r="A845" s="97">
        <v>3</v>
      </c>
      <c r="B845" s="98" t="s">
        <v>47</v>
      </c>
      <c r="C845" s="98" t="s">
        <v>497</v>
      </c>
      <c r="D845" s="98" t="s">
        <v>128</v>
      </c>
      <c r="E845" s="98" t="s">
        <v>498</v>
      </c>
      <c r="F845" s="98" t="s">
        <v>166</v>
      </c>
      <c r="G845" s="98" t="s">
        <v>1218</v>
      </c>
      <c r="H845" s="99">
        <v>4286</v>
      </c>
      <c r="I845" s="97">
        <v>3</v>
      </c>
      <c r="J845" s="102">
        <f>สกลนคร!F157</f>
        <v>207108.03</v>
      </c>
      <c r="K845" s="101">
        <f>สกลนคร!AI157</f>
        <v>234799.88</v>
      </c>
      <c r="L845" s="102">
        <f>สกลนคร!AJ157</f>
        <v>881447.41999999993</v>
      </c>
      <c r="M845" s="102">
        <f>สกลนคร!AK157</f>
        <v>782066.74</v>
      </c>
      <c r="N845" s="98"/>
      <c r="O845" s="98"/>
      <c r="P845" s="98"/>
      <c r="Q845" s="90">
        <f t="shared" si="31"/>
        <v>99380.679999999935</v>
      </c>
      <c r="R845" s="91">
        <f t="shared" si="32"/>
        <v>205.65735417638822</v>
      </c>
    </row>
    <row r="846" spans="1:18" x14ac:dyDescent="0.7">
      <c r="A846" s="97">
        <v>4</v>
      </c>
      <c r="B846" s="98" t="s">
        <v>47</v>
      </c>
      <c r="C846" s="98" t="s">
        <v>497</v>
      </c>
      <c r="D846" s="98" t="s">
        <v>128</v>
      </c>
      <c r="E846" s="98" t="s">
        <v>498</v>
      </c>
      <c r="F846" s="98" t="s">
        <v>166</v>
      </c>
      <c r="G846" s="98" t="s">
        <v>1219</v>
      </c>
      <c r="H846" s="99">
        <v>5191</v>
      </c>
      <c r="I846" s="97">
        <v>4</v>
      </c>
      <c r="J846" s="102">
        <f>สกลนคร!F158</f>
        <v>154642.29999999999</v>
      </c>
      <c r="K846" s="101">
        <f>สกลนคร!AI158</f>
        <v>275306.01</v>
      </c>
      <c r="L846" s="102">
        <f>สกลนคร!AJ158</f>
        <v>1267293.0899999999</v>
      </c>
      <c r="M846" s="102">
        <f>สกลนคร!AK158</f>
        <v>1210744.2999999998</v>
      </c>
      <c r="N846" s="98"/>
      <c r="O846" s="98"/>
      <c r="P846" s="98"/>
      <c r="Q846" s="90">
        <f t="shared" si="31"/>
        <v>56548.790000000037</v>
      </c>
      <c r="R846" s="91">
        <f t="shared" si="32"/>
        <v>244.13274706222305</v>
      </c>
    </row>
    <row r="847" spans="1:18" x14ac:dyDescent="0.7">
      <c r="A847" s="97">
        <v>5</v>
      </c>
      <c r="B847" s="98" t="s">
        <v>47</v>
      </c>
      <c r="C847" s="98" t="s">
        <v>497</v>
      </c>
      <c r="D847" s="98" t="s">
        <v>128</v>
      </c>
      <c r="E847" s="98" t="s">
        <v>498</v>
      </c>
      <c r="F847" s="98" t="s">
        <v>166</v>
      </c>
      <c r="G847" s="98" t="s">
        <v>1220</v>
      </c>
      <c r="H847" s="99">
        <v>5463</v>
      </c>
      <c r="I847" s="97">
        <v>4</v>
      </c>
      <c r="J847" s="102">
        <f>สกลนคร!F159</f>
        <v>346973.85</v>
      </c>
      <c r="K847" s="101">
        <f>สกลนคร!AI159</f>
        <v>470711.18999999994</v>
      </c>
      <c r="L847" s="102">
        <f>สกลนคร!AJ159</f>
        <v>1163279.7</v>
      </c>
      <c r="M847" s="102">
        <f>สกลนคร!AK159</f>
        <v>1087690</v>
      </c>
      <c r="N847" s="98"/>
      <c r="O847" s="98"/>
      <c r="P847" s="98"/>
      <c r="Q847" s="90">
        <f t="shared" si="31"/>
        <v>75589.699999999953</v>
      </c>
      <c r="R847" s="91">
        <f t="shared" si="32"/>
        <v>212.93789126853378</v>
      </c>
    </row>
    <row r="848" spans="1:18" s="109" customFormat="1" x14ac:dyDescent="0.7">
      <c r="A848" s="103">
        <v>13</v>
      </c>
      <c r="B848" s="104" t="s">
        <v>47</v>
      </c>
      <c r="C848" s="104"/>
      <c r="D848" s="104"/>
      <c r="E848" s="104" t="s">
        <v>63</v>
      </c>
      <c r="F848" s="104"/>
      <c r="G848" s="104" t="s">
        <v>500</v>
      </c>
      <c r="H848" s="110">
        <f>SUM(H844:H847)</f>
        <v>18788</v>
      </c>
      <c r="I848" s="103"/>
      <c r="J848" s="106">
        <f>SUM(J843:J847)</f>
        <v>973299.59</v>
      </c>
      <c r="K848" s="106">
        <f>SUM(K843:K847)</f>
        <v>1307081.47</v>
      </c>
      <c r="L848" s="106">
        <f>SUM(L843:L847)</f>
        <v>4655218.3499999996</v>
      </c>
      <c r="M848" s="106">
        <f>SUM(M843:M847)</f>
        <v>4393947.5999999996</v>
      </c>
      <c r="N848" s="104">
        <v>4</v>
      </c>
      <c r="O848" s="104">
        <v>4</v>
      </c>
      <c r="P848" s="104">
        <f>N848-O848</f>
        <v>0</v>
      </c>
      <c r="Q848" s="107">
        <f t="shared" si="31"/>
        <v>261270.75</v>
      </c>
      <c r="R848" s="108">
        <f>L848/H848</f>
        <v>247.77615233127526</v>
      </c>
    </row>
    <row r="849" spans="1:18" x14ac:dyDescent="0.7">
      <c r="A849" s="97">
        <v>1</v>
      </c>
      <c r="B849" s="98" t="s">
        <v>47</v>
      </c>
      <c r="C849" s="98" t="s">
        <v>501</v>
      </c>
      <c r="D849" s="98" t="s">
        <v>131</v>
      </c>
      <c r="E849" s="98" t="s">
        <v>502</v>
      </c>
      <c r="F849" s="98" t="s">
        <v>196</v>
      </c>
      <c r="G849" s="98" t="s">
        <v>503</v>
      </c>
      <c r="H849" s="99"/>
      <c r="I849" s="97"/>
      <c r="J849" s="100"/>
      <c r="K849" s="101"/>
      <c r="L849" s="102"/>
      <c r="M849" s="102"/>
      <c r="N849" s="98"/>
      <c r="O849" s="98"/>
      <c r="P849" s="98"/>
    </row>
    <row r="850" spans="1:18" x14ac:dyDescent="0.7">
      <c r="A850" s="97">
        <v>2</v>
      </c>
      <c r="B850" s="98" t="s">
        <v>47</v>
      </c>
      <c r="C850" s="98" t="s">
        <v>501</v>
      </c>
      <c r="D850" s="98" t="s">
        <v>131</v>
      </c>
      <c r="E850" s="98" t="s">
        <v>502</v>
      </c>
      <c r="F850" s="98" t="s">
        <v>166</v>
      </c>
      <c r="G850" s="98" t="s">
        <v>1221</v>
      </c>
      <c r="H850" s="99">
        <v>2108</v>
      </c>
      <c r="I850" s="97">
        <v>2</v>
      </c>
      <c r="J850" s="102">
        <f>สกลนคร!F160</f>
        <v>334911.83</v>
      </c>
      <c r="K850" s="101">
        <f>สกลนคร!AI160</f>
        <v>369497.83</v>
      </c>
      <c r="L850" s="102">
        <f>สกลนคร!AJ160</f>
        <v>860644.83</v>
      </c>
      <c r="M850" s="102">
        <f>สกลนคร!AK160</f>
        <v>897809.55999999994</v>
      </c>
      <c r="N850" s="98"/>
      <c r="O850" s="98"/>
      <c r="P850" s="98"/>
      <c r="Q850" s="90">
        <f t="shared" si="31"/>
        <v>-37164.729999999981</v>
      </c>
      <c r="R850" s="91">
        <f t="shared" si="32"/>
        <v>408.27553605313091</v>
      </c>
    </row>
    <row r="851" spans="1:18" x14ac:dyDescent="0.7">
      <c r="A851" s="97">
        <v>3</v>
      </c>
      <c r="B851" s="98" t="s">
        <v>47</v>
      </c>
      <c r="C851" s="98" t="s">
        <v>501</v>
      </c>
      <c r="D851" s="98" t="s">
        <v>131</v>
      </c>
      <c r="E851" s="98" t="s">
        <v>502</v>
      </c>
      <c r="F851" s="98" t="s">
        <v>166</v>
      </c>
      <c r="G851" s="98" t="s">
        <v>1222</v>
      </c>
      <c r="H851" s="99">
        <v>3823</v>
      </c>
      <c r="I851" s="97">
        <v>3</v>
      </c>
      <c r="J851" s="102">
        <f>สกลนคร!F161</f>
        <v>320681.09999999998</v>
      </c>
      <c r="K851" s="101">
        <f>สกลนคร!AI161</f>
        <v>403302.55</v>
      </c>
      <c r="L851" s="102">
        <f>สกลนคร!AJ161</f>
        <v>1317093.44</v>
      </c>
      <c r="M851" s="102">
        <f>สกลนคร!AK161</f>
        <v>1419762.2999999998</v>
      </c>
      <c r="N851" s="98"/>
      <c r="O851" s="98"/>
      <c r="P851" s="98"/>
      <c r="Q851" s="90">
        <f t="shared" si="31"/>
        <v>-102668.85999999987</v>
      </c>
      <c r="R851" s="91">
        <f t="shared" si="32"/>
        <v>344.5182945330892</v>
      </c>
    </row>
    <row r="852" spans="1:18" x14ac:dyDescent="0.7">
      <c r="A852" s="97">
        <v>4</v>
      </c>
      <c r="B852" s="98" t="s">
        <v>47</v>
      </c>
      <c r="C852" s="98" t="s">
        <v>501</v>
      </c>
      <c r="D852" s="98" t="s">
        <v>131</v>
      </c>
      <c r="E852" s="98" t="s">
        <v>502</v>
      </c>
      <c r="F852" s="98" t="s">
        <v>166</v>
      </c>
      <c r="G852" s="98" t="s">
        <v>1223</v>
      </c>
      <c r="H852" s="99">
        <v>4042</v>
      </c>
      <c r="I852" s="97">
        <v>3</v>
      </c>
      <c r="J852" s="102">
        <f>สกลนคร!F162</f>
        <v>175632.73</v>
      </c>
      <c r="K852" s="101">
        <f>สกลนคร!AI162</f>
        <v>189194.56</v>
      </c>
      <c r="L852" s="102">
        <f>สกลนคร!AJ162</f>
        <v>859820.05</v>
      </c>
      <c r="M852" s="102">
        <f>สกลนคร!AK162</f>
        <v>941732.15</v>
      </c>
      <c r="N852" s="98"/>
      <c r="O852" s="98"/>
      <c r="P852" s="98"/>
      <c r="Q852" s="90">
        <f t="shared" si="31"/>
        <v>-81912.099999999977</v>
      </c>
      <c r="R852" s="91">
        <f t="shared" si="32"/>
        <v>212.72143740722416</v>
      </c>
    </row>
    <row r="853" spans="1:18" x14ac:dyDescent="0.7">
      <c r="A853" s="97">
        <v>5</v>
      </c>
      <c r="B853" s="98" t="s">
        <v>47</v>
      </c>
      <c r="C853" s="98" t="s">
        <v>501</v>
      </c>
      <c r="D853" s="98" t="s">
        <v>131</v>
      </c>
      <c r="E853" s="98" t="s">
        <v>502</v>
      </c>
      <c r="F853" s="98" t="s">
        <v>166</v>
      </c>
      <c r="G853" s="98" t="s">
        <v>1224</v>
      </c>
      <c r="H853" s="99">
        <v>5471</v>
      </c>
      <c r="I853" s="97">
        <v>4</v>
      </c>
      <c r="J853" s="102">
        <f>สกลนคร!F163</f>
        <v>359751.46</v>
      </c>
      <c r="K853" s="101">
        <f>สกลนคร!AI163</f>
        <v>440070.35000000003</v>
      </c>
      <c r="L853" s="102">
        <f>สกลนคร!AJ163</f>
        <v>1188220.8900000001</v>
      </c>
      <c r="M853" s="102">
        <f>สกลนคร!AK163</f>
        <v>1334416.6700000002</v>
      </c>
      <c r="N853" s="98"/>
      <c r="O853" s="98"/>
      <c r="P853" s="98"/>
      <c r="Q853" s="90">
        <f t="shared" si="31"/>
        <v>-146195.78000000003</v>
      </c>
      <c r="R853" s="91">
        <f t="shared" si="32"/>
        <v>217.18532078230672</v>
      </c>
    </row>
    <row r="854" spans="1:18" s="109" customFormat="1" x14ac:dyDescent="0.7">
      <c r="A854" s="103">
        <v>14</v>
      </c>
      <c r="B854" s="104" t="s">
        <v>47</v>
      </c>
      <c r="C854" s="104"/>
      <c r="D854" s="104"/>
      <c r="E854" s="104" t="s">
        <v>63</v>
      </c>
      <c r="F854" s="104"/>
      <c r="G854" s="104" t="s">
        <v>504</v>
      </c>
      <c r="H854" s="110">
        <f>SUM(H850:H853)</f>
        <v>15444</v>
      </c>
      <c r="I854" s="103"/>
      <c r="J854" s="106">
        <f>SUM(J849:J853)</f>
        <v>1190977.1199999999</v>
      </c>
      <c r="K854" s="106">
        <f>SUM(K849:K853)</f>
        <v>1402065.29</v>
      </c>
      <c r="L854" s="106">
        <f>SUM(L849:L853)</f>
        <v>4225779.2100000009</v>
      </c>
      <c r="M854" s="106">
        <f>SUM(M849:M853)</f>
        <v>4593720.68</v>
      </c>
      <c r="N854" s="104">
        <v>4</v>
      </c>
      <c r="O854" s="104">
        <v>4</v>
      </c>
      <c r="P854" s="104">
        <f>N854-O854</f>
        <v>0</v>
      </c>
      <c r="Q854" s="107">
        <f t="shared" si="31"/>
        <v>-367941.46999999881</v>
      </c>
      <c r="R854" s="108">
        <f>L854/H854</f>
        <v>273.61947746697751</v>
      </c>
    </row>
    <row r="855" spans="1:18" x14ac:dyDescent="0.7">
      <c r="A855" s="97">
        <v>1</v>
      </c>
      <c r="B855" s="98" t="s">
        <v>47</v>
      </c>
      <c r="C855" s="98" t="s">
        <v>505</v>
      </c>
      <c r="D855" s="98" t="s">
        <v>134</v>
      </c>
      <c r="E855" s="98" t="s">
        <v>506</v>
      </c>
      <c r="F855" s="98" t="s">
        <v>196</v>
      </c>
      <c r="G855" s="98" t="s">
        <v>507</v>
      </c>
      <c r="H855" s="99"/>
      <c r="I855" s="97"/>
      <c r="J855" s="100"/>
      <c r="K855" s="101"/>
      <c r="L855" s="102"/>
      <c r="M855" s="102"/>
      <c r="N855" s="98"/>
      <c r="O855" s="98"/>
      <c r="P855" s="98"/>
    </row>
    <row r="856" spans="1:18" x14ac:dyDescent="0.7">
      <c r="A856" s="97">
        <v>2</v>
      </c>
      <c r="B856" s="98" t="s">
        <v>47</v>
      </c>
      <c r="C856" s="98" t="s">
        <v>505</v>
      </c>
      <c r="D856" s="98" t="s">
        <v>134</v>
      </c>
      <c r="E856" s="98" t="s">
        <v>506</v>
      </c>
      <c r="F856" s="98" t="s">
        <v>166</v>
      </c>
      <c r="G856" s="98" t="s">
        <v>1225</v>
      </c>
      <c r="H856" s="99">
        <v>2489</v>
      </c>
      <c r="I856" s="97">
        <v>2</v>
      </c>
      <c r="J856" s="102">
        <f>สกลนคร!F164</f>
        <v>700449.86</v>
      </c>
      <c r="K856" s="101">
        <f>สกลนคร!AI164</f>
        <v>761748.39</v>
      </c>
      <c r="L856" s="102">
        <f>สกลนคร!AJ164</f>
        <v>877875</v>
      </c>
      <c r="M856" s="102">
        <f>สกลนคร!AK164</f>
        <v>807760.75</v>
      </c>
      <c r="N856" s="98"/>
      <c r="O856" s="98"/>
      <c r="P856" s="98"/>
      <c r="Q856" s="90">
        <f t="shared" si="31"/>
        <v>70114.25</v>
      </c>
      <c r="R856" s="91">
        <f t="shared" si="32"/>
        <v>352.70188830855767</v>
      </c>
    </row>
    <row r="857" spans="1:18" x14ac:dyDescent="0.7">
      <c r="A857" s="97">
        <v>3</v>
      </c>
      <c r="B857" s="98" t="s">
        <v>47</v>
      </c>
      <c r="C857" s="98" t="s">
        <v>505</v>
      </c>
      <c r="D857" s="98" t="s">
        <v>134</v>
      </c>
      <c r="E857" s="98" t="s">
        <v>506</v>
      </c>
      <c r="F857" s="98" t="s">
        <v>166</v>
      </c>
      <c r="G857" s="98" t="s">
        <v>1226</v>
      </c>
      <c r="H857" s="99">
        <v>3680</v>
      </c>
      <c r="I857" s="97">
        <v>3</v>
      </c>
      <c r="J857" s="102">
        <f>สกลนคร!F165</f>
        <v>1576175.49</v>
      </c>
      <c r="K857" s="101">
        <f>สกลนคร!AI165</f>
        <v>1619100.5</v>
      </c>
      <c r="L857" s="102">
        <f>สกลนคร!AJ165</f>
        <v>1579105.7799999998</v>
      </c>
      <c r="M857" s="102">
        <f>สกลนคร!AK165</f>
        <v>1072527.92</v>
      </c>
      <c r="N857" s="98"/>
      <c r="O857" s="98"/>
      <c r="P857" s="98"/>
      <c r="Q857" s="90">
        <f t="shared" si="31"/>
        <v>506577.85999999987</v>
      </c>
      <c r="R857" s="91">
        <f t="shared" si="32"/>
        <v>429.10483152173907</v>
      </c>
    </row>
    <row r="858" spans="1:18" x14ac:dyDescent="0.7">
      <c r="A858" s="97">
        <v>4</v>
      </c>
      <c r="B858" s="98" t="s">
        <v>47</v>
      </c>
      <c r="C858" s="98" t="s">
        <v>505</v>
      </c>
      <c r="D858" s="98" t="s">
        <v>134</v>
      </c>
      <c r="E858" s="98" t="s">
        <v>506</v>
      </c>
      <c r="F858" s="98" t="s">
        <v>166</v>
      </c>
      <c r="G858" s="98" t="s">
        <v>1227</v>
      </c>
      <c r="H858" s="99">
        <v>5212</v>
      </c>
      <c r="I858" s="97">
        <v>4</v>
      </c>
      <c r="J858" s="102">
        <f>สกลนคร!F166</f>
        <v>733643.38</v>
      </c>
      <c r="K858" s="101">
        <f>สกลนคร!AI166</f>
        <v>793648.58</v>
      </c>
      <c r="L858" s="102">
        <f>สกลนคร!AJ166</f>
        <v>1619737.87</v>
      </c>
      <c r="M858" s="102">
        <f>สกลนคร!AK166</f>
        <v>1727321.81</v>
      </c>
      <c r="N858" s="98"/>
      <c r="O858" s="98"/>
      <c r="P858" s="98"/>
      <c r="Q858" s="90">
        <f t="shared" si="31"/>
        <v>-107583.93999999994</v>
      </c>
      <c r="R858" s="91">
        <f t="shared" si="32"/>
        <v>310.77088833461244</v>
      </c>
    </row>
    <row r="859" spans="1:18" x14ac:dyDescent="0.7">
      <c r="A859" s="97">
        <v>5</v>
      </c>
      <c r="B859" s="98" t="s">
        <v>47</v>
      </c>
      <c r="C859" s="98" t="s">
        <v>505</v>
      </c>
      <c r="D859" s="98" t="s">
        <v>134</v>
      </c>
      <c r="E859" s="98" t="s">
        <v>506</v>
      </c>
      <c r="F859" s="98" t="s">
        <v>166</v>
      </c>
      <c r="G859" s="98" t="s">
        <v>1228</v>
      </c>
      <c r="H859" s="99">
        <v>2800</v>
      </c>
      <c r="I859" s="97">
        <v>2</v>
      </c>
      <c r="J859" s="102">
        <f>สกลนคร!F167</f>
        <v>1026204.64</v>
      </c>
      <c r="K859" s="101">
        <f>สกลนคร!AI167</f>
        <v>1061954.25</v>
      </c>
      <c r="L859" s="102">
        <f>สกลนคร!AJ167</f>
        <v>1159304.7</v>
      </c>
      <c r="M859" s="102">
        <f>สกลนคร!AK167</f>
        <v>1199456.92</v>
      </c>
      <c r="N859" s="98"/>
      <c r="O859" s="98"/>
      <c r="P859" s="98"/>
      <c r="Q859" s="90">
        <f t="shared" si="31"/>
        <v>-40152.219999999972</v>
      </c>
      <c r="R859" s="91">
        <f t="shared" si="32"/>
        <v>414.03739285714283</v>
      </c>
    </row>
    <row r="860" spans="1:18" x14ac:dyDescent="0.7">
      <c r="A860" s="97">
        <v>6</v>
      </c>
      <c r="B860" s="98" t="s">
        <v>47</v>
      </c>
      <c r="C860" s="98" t="s">
        <v>505</v>
      </c>
      <c r="D860" s="98" t="s">
        <v>134</v>
      </c>
      <c r="E860" s="98" t="s">
        <v>506</v>
      </c>
      <c r="F860" s="98" t="s">
        <v>166</v>
      </c>
      <c r="G860" s="98" t="s">
        <v>1229</v>
      </c>
      <c r="H860" s="99">
        <v>3862</v>
      </c>
      <c r="I860" s="97">
        <v>3</v>
      </c>
      <c r="J860" s="102">
        <f>สกลนคร!F168</f>
        <v>472299.22</v>
      </c>
      <c r="K860" s="101">
        <f>สกลนคร!AI168</f>
        <v>521322.45</v>
      </c>
      <c r="L860" s="102">
        <f>สกลนคร!AJ168</f>
        <v>1622662.37</v>
      </c>
      <c r="M860" s="102">
        <f>สกลนคร!AK168</f>
        <v>1516271.81</v>
      </c>
      <c r="N860" s="98"/>
      <c r="O860" s="98"/>
      <c r="P860" s="98"/>
      <c r="Q860" s="90">
        <f t="shared" si="31"/>
        <v>106390.56000000006</v>
      </c>
      <c r="R860" s="91">
        <f t="shared" si="32"/>
        <v>420.16115225271881</v>
      </c>
    </row>
    <row r="861" spans="1:18" s="109" customFormat="1" x14ac:dyDescent="0.7">
      <c r="A861" s="103">
        <v>15</v>
      </c>
      <c r="B861" s="104" t="s">
        <v>47</v>
      </c>
      <c r="C861" s="104"/>
      <c r="D861" s="104"/>
      <c r="E861" s="104" t="s">
        <v>63</v>
      </c>
      <c r="F861" s="104"/>
      <c r="G861" s="104" t="s">
        <v>508</v>
      </c>
      <c r="H861" s="110">
        <f>SUM(H856:H860)</f>
        <v>18043</v>
      </c>
      <c r="I861" s="103"/>
      <c r="J861" s="106">
        <f>SUM(J855:J860)</f>
        <v>4508772.59</v>
      </c>
      <c r="K861" s="141">
        <f>SUM(K855:K860)</f>
        <v>4757774.1700000009</v>
      </c>
      <c r="L861" s="106">
        <f>SUM(L855:L860)</f>
        <v>6858685.7199999997</v>
      </c>
      <c r="M861" s="106">
        <f>SUM(M855:M860)</f>
        <v>6323339.2100000009</v>
      </c>
      <c r="N861" s="104">
        <v>5</v>
      </c>
      <c r="O861" s="104">
        <v>5</v>
      </c>
      <c r="P861" s="104">
        <f>N861-O861</f>
        <v>0</v>
      </c>
      <c r="Q861" s="107">
        <f t="shared" si="31"/>
        <v>535346.50999999885</v>
      </c>
      <c r="R861" s="108">
        <f>L861/H861</f>
        <v>380.13000720501026</v>
      </c>
    </row>
    <row r="862" spans="1:18" x14ac:dyDescent="0.7">
      <c r="A862" s="97">
        <v>1</v>
      </c>
      <c r="B862" s="98" t="s">
        <v>47</v>
      </c>
      <c r="C862" s="98" t="s">
        <v>509</v>
      </c>
      <c r="D862" s="98" t="s">
        <v>136</v>
      </c>
      <c r="E862" s="98" t="s">
        <v>510</v>
      </c>
      <c r="F862" s="98" t="s">
        <v>196</v>
      </c>
      <c r="G862" s="98" t="s">
        <v>511</v>
      </c>
      <c r="H862" s="99"/>
      <c r="I862" s="97"/>
      <c r="J862" s="100"/>
      <c r="K862" s="101"/>
      <c r="L862" s="102"/>
      <c r="M862" s="102"/>
      <c r="N862" s="98"/>
      <c r="O862" s="98"/>
      <c r="P862" s="98"/>
    </row>
    <row r="863" spans="1:18" x14ac:dyDescent="0.7">
      <c r="A863" s="97">
        <v>2</v>
      </c>
      <c r="B863" s="98" t="s">
        <v>47</v>
      </c>
      <c r="C863" s="98" t="s">
        <v>509</v>
      </c>
      <c r="D863" s="98" t="s">
        <v>136</v>
      </c>
      <c r="E863" s="98" t="s">
        <v>510</v>
      </c>
      <c r="F863" s="98" t="s">
        <v>166</v>
      </c>
      <c r="G863" s="98" t="s">
        <v>1230</v>
      </c>
      <c r="H863" s="99">
        <v>997</v>
      </c>
      <c r="I863" s="97">
        <v>1</v>
      </c>
      <c r="J863" s="102">
        <f>สกลนคร!F169</f>
        <v>610839.63</v>
      </c>
      <c r="K863" s="101">
        <f>สกลนคร!AI169</f>
        <v>678369.3899999999</v>
      </c>
      <c r="L863" s="102">
        <f>สกลนคร!AJ169</f>
        <v>1536704.19</v>
      </c>
      <c r="M863" s="102">
        <f>สกลนคร!AK169</f>
        <v>831821.51</v>
      </c>
      <c r="N863" s="98"/>
      <c r="O863" s="98"/>
      <c r="P863" s="98"/>
      <c r="Q863" s="90">
        <f t="shared" si="31"/>
        <v>704882.67999999993</v>
      </c>
      <c r="R863" s="91">
        <f t="shared" si="32"/>
        <v>1541.3281745235706</v>
      </c>
    </row>
    <row r="864" spans="1:18" x14ac:dyDescent="0.7">
      <c r="A864" s="97">
        <v>3</v>
      </c>
      <c r="B864" s="98" t="s">
        <v>47</v>
      </c>
      <c r="C864" s="98" t="s">
        <v>509</v>
      </c>
      <c r="D864" s="98" t="s">
        <v>136</v>
      </c>
      <c r="E864" s="98" t="s">
        <v>510</v>
      </c>
      <c r="F864" s="98" t="s">
        <v>166</v>
      </c>
      <c r="G864" s="98" t="s">
        <v>1231</v>
      </c>
      <c r="H864" s="99">
        <v>5720</v>
      </c>
      <c r="I864" s="97">
        <v>4</v>
      </c>
      <c r="J864" s="102">
        <f>สกลนคร!F170</f>
        <v>957636.53</v>
      </c>
      <c r="K864" s="101">
        <f>สกลนคร!AI170</f>
        <v>1015578.79</v>
      </c>
      <c r="L864" s="102">
        <f>สกลนคร!AJ170</f>
        <v>1746848.82</v>
      </c>
      <c r="M864" s="102">
        <f>สกลนคร!AK170</f>
        <v>1125118.7299999997</v>
      </c>
      <c r="N864" s="98"/>
      <c r="O864" s="98"/>
      <c r="P864" s="98"/>
      <c r="Q864" s="90">
        <f t="shared" si="31"/>
        <v>621730.09000000032</v>
      </c>
      <c r="R864" s="91">
        <f t="shared" si="32"/>
        <v>305.39315034965034</v>
      </c>
    </row>
    <row r="865" spans="1:18" x14ac:dyDescent="0.7">
      <c r="A865" s="97">
        <v>4</v>
      </c>
      <c r="B865" s="98" t="s">
        <v>47</v>
      </c>
      <c r="C865" s="98" t="s">
        <v>509</v>
      </c>
      <c r="D865" s="98" t="s">
        <v>136</v>
      </c>
      <c r="E865" s="98" t="s">
        <v>510</v>
      </c>
      <c r="F865" s="98" t="s">
        <v>166</v>
      </c>
      <c r="G865" s="98" t="s">
        <v>1232</v>
      </c>
      <c r="H865" s="99">
        <v>3258</v>
      </c>
      <c r="I865" s="97">
        <v>3</v>
      </c>
      <c r="J865" s="102">
        <f>สกลนคร!F171</f>
        <v>434774.97</v>
      </c>
      <c r="K865" s="101">
        <f>สกลนคร!AI171</f>
        <v>491990.05999999994</v>
      </c>
      <c r="L865" s="102">
        <f>สกลนคร!AJ171</f>
        <v>1398768.69</v>
      </c>
      <c r="M865" s="102">
        <f>สกลนคร!AK171</f>
        <v>942974.99</v>
      </c>
      <c r="N865" s="98"/>
      <c r="O865" s="98"/>
      <c r="P865" s="98"/>
      <c r="Q865" s="90">
        <f t="shared" si="31"/>
        <v>455793.69999999995</v>
      </c>
      <c r="R865" s="91">
        <f t="shared" si="32"/>
        <v>429.33354511970532</v>
      </c>
    </row>
    <row r="866" spans="1:18" x14ac:dyDescent="0.7">
      <c r="A866" s="97">
        <v>5</v>
      </c>
      <c r="B866" s="98" t="s">
        <v>47</v>
      </c>
      <c r="C866" s="98" t="s">
        <v>509</v>
      </c>
      <c r="D866" s="98" t="s">
        <v>136</v>
      </c>
      <c r="E866" s="98" t="s">
        <v>510</v>
      </c>
      <c r="F866" s="98" t="s">
        <v>166</v>
      </c>
      <c r="G866" s="98" t="s">
        <v>1233</v>
      </c>
      <c r="H866" s="99">
        <v>5165</v>
      </c>
      <c r="I866" s="97">
        <v>4</v>
      </c>
      <c r="J866" s="102">
        <f>สกลนคร!F172</f>
        <v>1008746.6</v>
      </c>
      <c r="K866" s="101">
        <f>สกลนคร!AI172</f>
        <v>1042581.92</v>
      </c>
      <c r="L866" s="102">
        <f>สกลนคร!AJ172</f>
        <v>1847833.8900000001</v>
      </c>
      <c r="M866" s="102">
        <f>สกลนคร!AK172</f>
        <v>1287774.0699999998</v>
      </c>
      <c r="N866" s="98"/>
      <c r="O866" s="98"/>
      <c r="P866" s="98"/>
      <c r="Q866" s="90">
        <f t="shared" si="31"/>
        <v>560059.8200000003</v>
      </c>
      <c r="R866" s="91">
        <f t="shared" si="32"/>
        <v>357.76067570183932</v>
      </c>
    </row>
    <row r="867" spans="1:18" x14ac:dyDescent="0.7">
      <c r="A867" s="97">
        <v>6</v>
      </c>
      <c r="B867" s="98" t="s">
        <v>47</v>
      </c>
      <c r="C867" s="98" t="s">
        <v>509</v>
      </c>
      <c r="D867" s="98" t="s">
        <v>136</v>
      </c>
      <c r="E867" s="98" t="s">
        <v>510</v>
      </c>
      <c r="F867" s="98" t="s">
        <v>166</v>
      </c>
      <c r="G867" s="98" t="s">
        <v>1234</v>
      </c>
      <c r="H867" s="99">
        <v>3445</v>
      </c>
      <c r="I867" s="97">
        <v>3</v>
      </c>
      <c r="J867" s="102">
        <f>สกลนคร!F173</f>
        <v>1501792.86</v>
      </c>
      <c r="K867" s="101">
        <f>สกลนคร!AI173</f>
        <v>1595669.5</v>
      </c>
      <c r="L867" s="102">
        <f>สกลนคร!AJ173</f>
        <v>1865777.41</v>
      </c>
      <c r="M867" s="102">
        <f>สกลนคร!AK173</f>
        <v>1225322.94</v>
      </c>
      <c r="N867" s="98"/>
      <c r="O867" s="98"/>
      <c r="P867" s="98"/>
      <c r="Q867" s="90">
        <f t="shared" si="31"/>
        <v>640454.47</v>
      </c>
      <c r="R867" s="91">
        <f t="shared" si="32"/>
        <v>541.58995936139331</v>
      </c>
    </row>
    <row r="868" spans="1:18" x14ac:dyDescent="0.7">
      <c r="A868" s="97">
        <v>7</v>
      </c>
      <c r="B868" s="98" t="s">
        <v>47</v>
      </c>
      <c r="C868" s="98" t="s">
        <v>509</v>
      </c>
      <c r="D868" s="98" t="s">
        <v>136</v>
      </c>
      <c r="E868" s="98" t="s">
        <v>510</v>
      </c>
      <c r="F868" s="98" t="s">
        <v>166</v>
      </c>
      <c r="G868" s="98" t="s">
        <v>1235</v>
      </c>
      <c r="H868" s="99">
        <v>6336</v>
      </c>
      <c r="I868" s="97">
        <v>5</v>
      </c>
      <c r="J868" s="102">
        <f>สกลนคร!F174</f>
        <v>1069796.72</v>
      </c>
      <c r="K868" s="101">
        <f>สกลนคร!AI174</f>
        <v>1111817.8599999999</v>
      </c>
      <c r="L868" s="102">
        <f>สกลนคร!AJ174</f>
        <v>2087092.18</v>
      </c>
      <c r="M868" s="102">
        <f>สกลนคร!AK174</f>
        <v>1343398.28</v>
      </c>
      <c r="N868" s="98"/>
      <c r="O868" s="98"/>
      <c r="P868" s="98"/>
      <c r="Q868" s="90">
        <f t="shared" si="31"/>
        <v>743693.89999999991</v>
      </c>
      <c r="R868" s="91">
        <f t="shared" si="32"/>
        <v>329.40217487373735</v>
      </c>
    </row>
    <row r="869" spans="1:18" s="109" customFormat="1" x14ac:dyDescent="0.7">
      <c r="A869" s="103">
        <v>16</v>
      </c>
      <c r="B869" s="104" t="s">
        <v>47</v>
      </c>
      <c r="C869" s="104"/>
      <c r="D869" s="104"/>
      <c r="E869" s="104" t="s">
        <v>63</v>
      </c>
      <c r="F869" s="104"/>
      <c r="G869" s="104" t="s">
        <v>512</v>
      </c>
      <c r="H869" s="110">
        <f>SUM(H863:H868)</f>
        <v>24921</v>
      </c>
      <c r="I869" s="103"/>
      <c r="J869" s="106">
        <f>SUM(J862:J868)</f>
        <v>5583587.3099999996</v>
      </c>
      <c r="K869" s="106">
        <f>SUM(K862:K868)</f>
        <v>5936007.5199999996</v>
      </c>
      <c r="L869" s="106">
        <f>SUM(L862:L868)</f>
        <v>10483025.18</v>
      </c>
      <c r="M869" s="106">
        <f>SUM(M862:M868)</f>
        <v>6756410.5199999996</v>
      </c>
      <c r="N869" s="104">
        <v>6</v>
      </c>
      <c r="O869" s="104">
        <v>6</v>
      </c>
      <c r="P869" s="104">
        <f>N869-O869</f>
        <v>0</v>
      </c>
      <c r="Q869" s="107">
        <f t="shared" si="31"/>
        <v>3726614.66</v>
      </c>
      <c r="R869" s="108">
        <f>L869/H869</f>
        <v>420.65026202800851</v>
      </c>
    </row>
    <row r="870" spans="1:18" x14ac:dyDescent="0.7">
      <c r="A870" s="97">
        <v>1</v>
      </c>
      <c r="B870" s="98" t="s">
        <v>47</v>
      </c>
      <c r="C870" s="98" t="s">
        <v>513</v>
      </c>
      <c r="D870" s="98" t="s">
        <v>138</v>
      </c>
      <c r="E870" s="98" t="s">
        <v>514</v>
      </c>
      <c r="F870" s="98" t="s">
        <v>196</v>
      </c>
      <c r="G870" s="98" t="s">
        <v>515</v>
      </c>
      <c r="H870" s="99"/>
      <c r="I870" s="97"/>
      <c r="J870" s="100"/>
      <c r="K870" s="101"/>
      <c r="L870" s="102"/>
      <c r="M870" s="102"/>
      <c r="N870" s="98"/>
      <c r="O870" s="98"/>
      <c r="P870" s="98"/>
    </row>
    <row r="871" spans="1:18" x14ac:dyDescent="0.7">
      <c r="A871" s="97">
        <v>2</v>
      </c>
      <c r="B871" s="98" t="s">
        <v>47</v>
      </c>
      <c r="C871" s="98" t="s">
        <v>513</v>
      </c>
      <c r="D871" s="98" t="s">
        <v>138</v>
      </c>
      <c r="E871" s="98" t="s">
        <v>514</v>
      </c>
      <c r="F871" s="98" t="s">
        <v>166</v>
      </c>
      <c r="G871" s="98" t="s">
        <v>1236</v>
      </c>
      <c r="H871" s="99">
        <v>4782</v>
      </c>
      <c r="I871" s="97">
        <v>4</v>
      </c>
      <c r="J871" s="102">
        <f>สกลนคร!F175</f>
        <v>679322.19</v>
      </c>
      <c r="K871" s="101">
        <f>สกลนคร!AI175</f>
        <v>950000.13</v>
      </c>
      <c r="L871" s="102">
        <f>สกลนคร!AJ175</f>
        <v>914819.01</v>
      </c>
      <c r="M871" s="102">
        <f>สกลนคร!AK175</f>
        <v>1148173.94</v>
      </c>
      <c r="N871" s="98"/>
      <c r="O871" s="98"/>
      <c r="P871" s="98"/>
      <c r="Q871" s="90">
        <f t="shared" si="31"/>
        <v>-233354.92999999993</v>
      </c>
      <c r="R871" s="91">
        <f t="shared" si="32"/>
        <v>191.30468632371392</v>
      </c>
    </row>
    <row r="872" spans="1:18" x14ac:dyDescent="0.7">
      <c r="A872" s="97">
        <v>3</v>
      </c>
      <c r="B872" s="98" t="s">
        <v>47</v>
      </c>
      <c r="C872" s="98" t="s">
        <v>513</v>
      </c>
      <c r="D872" s="98" t="s">
        <v>138</v>
      </c>
      <c r="E872" s="98" t="s">
        <v>514</v>
      </c>
      <c r="F872" s="98" t="s">
        <v>166</v>
      </c>
      <c r="G872" s="98" t="s">
        <v>1237</v>
      </c>
      <c r="H872" s="99">
        <v>3511</v>
      </c>
      <c r="I872" s="97">
        <v>3</v>
      </c>
      <c r="J872" s="102">
        <f>สกลนคร!F176</f>
        <v>374487.72</v>
      </c>
      <c r="K872" s="101">
        <f>สกลนคร!AI176</f>
        <v>546362.93000000005</v>
      </c>
      <c r="L872" s="102">
        <f>สกลนคร!AJ176</f>
        <v>779217.85</v>
      </c>
      <c r="M872" s="102">
        <f>สกลนคร!AK176</f>
        <v>959305.57</v>
      </c>
      <c r="N872" s="98"/>
      <c r="O872" s="98"/>
      <c r="P872" s="98"/>
      <c r="Q872" s="90">
        <f t="shared" si="31"/>
        <v>-180087.71999999997</v>
      </c>
      <c r="R872" s="91">
        <f t="shared" si="32"/>
        <v>221.93615778980347</v>
      </c>
    </row>
    <row r="873" spans="1:18" x14ac:dyDescent="0.7">
      <c r="A873" s="97">
        <v>4</v>
      </c>
      <c r="B873" s="98" t="s">
        <v>47</v>
      </c>
      <c r="C873" s="98" t="s">
        <v>513</v>
      </c>
      <c r="D873" s="98" t="s">
        <v>138</v>
      </c>
      <c r="E873" s="98" t="s">
        <v>514</v>
      </c>
      <c r="F873" s="98" t="s">
        <v>166</v>
      </c>
      <c r="G873" s="98" t="s">
        <v>1238</v>
      </c>
      <c r="H873" s="99">
        <v>2116</v>
      </c>
      <c r="I873" s="97">
        <v>2</v>
      </c>
      <c r="J873" s="102">
        <f>สกลนคร!F177</f>
        <v>458412.27</v>
      </c>
      <c r="K873" s="101">
        <f>สกลนคร!AI177</f>
        <v>714013.76000000013</v>
      </c>
      <c r="L873" s="102">
        <f>สกลนคร!AJ177</f>
        <v>569943.36</v>
      </c>
      <c r="M873" s="102">
        <f>สกลนคร!AK177</f>
        <v>753697.2300000001</v>
      </c>
      <c r="N873" s="98"/>
      <c r="O873" s="98"/>
      <c r="P873" s="98"/>
      <c r="Q873" s="90">
        <f t="shared" si="31"/>
        <v>-183753.87000000011</v>
      </c>
      <c r="R873" s="91">
        <f t="shared" si="32"/>
        <v>269.34941398865783</v>
      </c>
    </row>
    <row r="874" spans="1:18" x14ac:dyDescent="0.7">
      <c r="A874" s="97">
        <v>5</v>
      </c>
      <c r="B874" s="98" t="s">
        <v>47</v>
      </c>
      <c r="C874" s="98" t="s">
        <v>513</v>
      </c>
      <c r="D874" s="98" t="s">
        <v>138</v>
      </c>
      <c r="E874" s="98" t="s">
        <v>514</v>
      </c>
      <c r="F874" s="98" t="s">
        <v>166</v>
      </c>
      <c r="G874" s="98" t="s">
        <v>1239</v>
      </c>
      <c r="H874" s="99">
        <v>5068</v>
      </c>
      <c r="I874" s="97">
        <v>4</v>
      </c>
      <c r="J874" s="102">
        <f>สกลนคร!F178</f>
        <v>190949.56</v>
      </c>
      <c r="K874" s="101">
        <f>สกลนคร!AI178</f>
        <v>563706.39</v>
      </c>
      <c r="L874" s="102">
        <f>สกลนคร!AJ178</f>
        <v>711597.61</v>
      </c>
      <c r="M874" s="102">
        <f>สกลนคร!AK178</f>
        <v>1171257.17</v>
      </c>
      <c r="N874" s="98"/>
      <c r="O874" s="98"/>
      <c r="P874" s="98"/>
      <c r="Q874" s="90">
        <f t="shared" si="31"/>
        <v>-459659.55999999994</v>
      </c>
      <c r="R874" s="91">
        <f t="shared" si="32"/>
        <v>140.40994672454616</v>
      </c>
    </row>
    <row r="875" spans="1:18" x14ac:dyDescent="0.7">
      <c r="A875" s="97">
        <v>6</v>
      </c>
      <c r="B875" s="98" t="s">
        <v>47</v>
      </c>
      <c r="C875" s="98" t="s">
        <v>513</v>
      </c>
      <c r="D875" s="98" t="s">
        <v>138</v>
      </c>
      <c r="E875" s="98" t="s">
        <v>514</v>
      </c>
      <c r="F875" s="98" t="s">
        <v>166</v>
      </c>
      <c r="G875" s="98" t="s">
        <v>1240</v>
      </c>
      <c r="H875" s="99">
        <v>2178</v>
      </c>
      <c r="I875" s="97">
        <v>2</v>
      </c>
      <c r="J875" s="102">
        <f>สกลนคร!F179</f>
        <v>520180.45</v>
      </c>
      <c r="K875" s="101">
        <f>สกลนคร!AI179</f>
        <v>551325.76</v>
      </c>
      <c r="L875" s="102">
        <f>สกลนคร!AJ179</f>
        <v>432998.43</v>
      </c>
      <c r="M875" s="102">
        <f>สกลนคร!AK179</f>
        <v>609981.08000000007</v>
      </c>
      <c r="N875" s="98"/>
      <c r="O875" s="98"/>
      <c r="P875" s="98"/>
      <c r="Q875" s="90">
        <f t="shared" si="31"/>
        <v>-176982.65000000008</v>
      </c>
      <c r="R875" s="91">
        <f t="shared" si="32"/>
        <v>198.80552341597794</v>
      </c>
    </row>
    <row r="876" spans="1:18" x14ac:dyDescent="0.7">
      <c r="A876" s="97">
        <v>7</v>
      </c>
      <c r="B876" s="98" t="s">
        <v>47</v>
      </c>
      <c r="C876" s="98" t="s">
        <v>513</v>
      </c>
      <c r="D876" s="98" t="s">
        <v>138</v>
      </c>
      <c r="E876" s="98" t="s">
        <v>514</v>
      </c>
      <c r="F876" s="98" t="s">
        <v>166</v>
      </c>
      <c r="G876" s="98" t="s">
        <v>1241</v>
      </c>
      <c r="H876" s="99">
        <v>3138</v>
      </c>
      <c r="I876" s="97">
        <v>3</v>
      </c>
      <c r="J876" s="102">
        <f>สกลนคร!F180</f>
        <v>220468.7</v>
      </c>
      <c r="K876" s="101">
        <f>สกลนคร!AI180</f>
        <v>506760.93</v>
      </c>
      <c r="L876" s="102">
        <f>สกลนคร!AJ180</f>
        <v>731000.39</v>
      </c>
      <c r="M876" s="102">
        <f>สกลนคร!AK180</f>
        <v>788968.53999999992</v>
      </c>
      <c r="N876" s="98"/>
      <c r="O876" s="98"/>
      <c r="P876" s="98"/>
      <c r="Q876" s="90">
        <f t="shared" si="31"/>
        <v>-57968.149999999907</v>
      </c>
      <c r="R876" s="91">
        <f t="shared" si="32"/>
        <v>232.95104843849586</v>
      </c>
    </row>
    <row r="877" spans="1:18" x14ac:dyDescent="0.7">
      <c r="A877" s="97">
        <v>8</v>
      </c>
      <c r="B877" s="98" t="s">
        <v>47</v>
      </c>
      <c r="C877" s="98" t="s">
        <v>513</v>
      </c>
      <c r="D877" s="98" t="s">
        <v>138</v>
      </c>
      <c r="E877" s="98" t="s">
        <v>514</v>
      </c>
      <c r="F877" s="98" t="s">
        <v>166</v>
      </c>
      <c r="G877" s="98" t="s">
        <v>1242</v>
      </c>
      <c r="H877" s="99">
        <v>3606</v>
      </c>
      <c r="I877" s="97">
        <v>3</v>
      </c>
      <c r="J877" s="102">
        <f>สกลนคร!F181</f>
        <v>563893.69999999995</v>
      </c>
      <c r="K877" s="101">
        <f>สกลนคร!AI181</f>
        <v>861389.47</v>
      </c>
      <c r="L877" s="102">
        <f>สกลนคร!AJ181</f>
        <v>1102455.74</v>
      </c>
      <c r="M877" s="102">
        <f>สกลนคร!AK181</f>
        <v>1281855.5799999998</v>
      </c>
      <c r="N877" s="98"/>
      <c r="O877" s="98"/>
      <c r="P877" s="98"/>
      <c r="Q877" s="90">
        <f t="shared" si="31"/>
        <v>-179399.83999999985</v>
      </c>
      <c r="R877" s="91">
        <f t="shared" si="32"/>
        <v>305.72815862451472</v>
      </c>
    </row>
    <row r="878" spans="1:18" s="109" customFormat="1" x14ac:dyDescent="0.7">
      <c r="A878" s="103">
        <v>17</v>
      </c>
      <c r="B878" s="104" t="s">
        <v>47</v>
      </c>
      <c r="C878" s="104"/>
      <c r="D878" s="104"/>
      <c r="E878" s="104" t="s">
        <v>63</v>
      </c>
      <c r="F878" s="104"/>
      <c r="G878" s="104" t="s">
        <v>516</v>
      </c>
      <c r="H878" s="110">
        <f>SUM(H871:H877)</f>
        <v>24399</v>
      </c>
      <c r="I878" s="103"/>
      <c r="J878" s="106">
        <f>SUM(J870:J877)</f>
        <v>3007714.59</v>
      </c>
      <c r="K878" s="106">
        <f>SUM(K870:K877)</f>
        <v>4693559.370000001</v>
      </c>
      <c r="L878" s="106">
        <f>SUM(L870:L877)</f>
        <v>5242032.3899999997</v>
      </c>
      <c r="M878" s="106">
        <f>SUM(M870:M877)</f>
        <v>6713239.1100000003</v>
      </c>
      <c r="N878" s="104">
        <v>7</v>
      </c>
      <c r="O878" s="104">
        <v>7</v>
      </c>
      <c r="P878" s="104">
        <f>N878-O878</f>
        <v>0</v>
      </c>
      <c r="Q878" s="107">
        <f t="shared" si="31"/>
        <v>-1471206.7200000007</v>
      </c>
      <c r="R878" s="108">
        <f>L878/H878</f>
        <v>214.84619820484446</v>
      </c>
    </row>
    <row r="879" spans="1:18" x14ac:dyDescent="0.7">
      <c r="A879" s="97">
        <v>1</v>
      </c>
      <c r="B879" s="98" t="s">
        <v>47</v>
      </c>
      <c r="C879" s="98" t="s">
        <v>517</v>
      </c>
      <c r="D879" s="98" t="s">
        <v>518</v>
      </c>
      <c r="E879" s="98" t="s">
        <v>519</v>
      </c>
      <c r="F879" s="98" t="s">
        <v>196</v>
      </c>
      <c r="G879" s="98" t="s">
        <v>520</v>
      </c>
      <c r="H879" s="99"/>
      <c r="I879" s="97"/>
      <c r="J879" s="100"/>
      <c r="K879" s="101"/>
      <c r="L879" s="102"/>
      <c r="M879" s="102"/>
      <c r="N879" s="98"/>
      <c r="O879" s="98"/>
      <c r="P879" s="98"/>
    </row>
    <row r="880" spans="1:18" x14ac:dyDescent="0.7">
      <c r="A880" s="97">
        <v>2</v>
      </c>
      <c r="B880" s="98" t="s">
        <v>47</v>
      </c>
      <c r="C880" s="98" t="s">
        <v>517</v>
      </c>
      <c r="D880" s="98" t="s">
        <v>518</v>
      </c>
      <c r="E880" s="98" t="s">
        <v>519</v>
      </c>
      <c r="F880" s="98" t="s">
        <v>166</v>
      </c>
      <c r="G880" s="98" t="s">
        <v>1243</v>
      </c>
      <c r="H880" s="99">
        <v>3063</v>
      </c>
      <c r="I880" s="97">
        <v>3</v>
      </c>
      <c r="J880" s="102">
        <f>สกลนคร!F182</f>
        <v>447438.08000000002</v>
      </c>
      <c r="K880" s="101">
        <f>สกลนคร!AI182</f>
        <v>530708.74</v>
      </c>
      <c r="L880" s="102">
        <f>สกลนคร!AJ182</f>
        <v>603239.24</v>
      </c>
      <c r="M880" s="102">
        <f>สกลนคร!AK182</f>
        <v>552152.02</v>
      </c>
      <c r="N880" s="98"/>
      <c r="O880" s="98"/>
      <c r="P880" s="98"/>
      <c r="Q880" s="90">
        <f t="shared" si="31"/>
        <v>51087.219999999972</v>
      </c>
      <c r="R880" s="91">
        <f t="shared" si="32"/>
        <v>196.94392425726411</v>
      </c>
    </row>
    <row r="881" spans="1:18" x14ac:dyDescent="0.7">
      <c r="A881" s="97">
        <v>3</v>
      </c>
      <c r="B881" s="98" t="s">
        <v>47</v>
      </c>
      <c r="C881" s="98" t="s">
        <v>517</v>
      </c>
      <c r="D881" s="98" t="s">
        <v>518</v>
      </c>
      <c r="E881" s="98" t="s">
        <v>519</v>
      </c>
      <c r="F881" s="98" t="s">
        <v>166</v>
      </c>
      <c r="G881" s="98" t="s">
        <v>1244</v>
      </c>
      <c r="H881" s="99">
        <v>2781</v>
      </c>
      <c r="I881" s="97">
        <v>2</v>
      </c>
      <c r="J881" s="102">
        <f>สกลนคร!F183</f>
        <v>116998.56</v>
      </c>
      <c r="K881" s="101">
        <f>สกลนคร!AI183</f>
        <v>195009.8</v>
      </c>
      <c r="L881" s="102">
        <f>สกลนคร!AJ183</f>
        <v>986144.85</v>
      </c>
      <c r="M881" s="102">
        <f>สกลนคร!AK183</f>
        <v>873601.75</v>
      </c>
      <c r="N881" s="98"/>
      <c r="O881" s="98"/>
      <c r="P881" s="98"/>
      <c r="Q881" s="90">
        <f t="shared" si="31"/>
        <v>112543.09999999998</v>
      </c>
      <c r="R881" s="91">
        <f t="shared" si="32"/>
        <v>354.60080906148869</v>
      </c>
    </row>
    <row r="882" spans="1:18" x14ac:dyDescent="0.7">
      <c r="A882" s="97">
        <v>4</v>
      </c>
      <c r="B882" s="98" t="s">
        <v>47</v>
      </c>
      <c r="C882" s="98" t="s">
        <v>517</v>
      </c>
      <c r="D882" s="98" t="s">
        <v>518</v>
      </c>
      <c r="E882" s="98" t="s">
        <v>519</v>
      </c>
      <c r="F882" s="98" t="s">
        <v>166</v>
      </c>
      <c r="G882" s="98" t="s">
        <v>1245</v>
      </c>
      <c r="H882" s="99">
        <v>2236</v>
      </c>
      <c r="I882" s="97">
        <v>2</v>
      </c>
      <c r="J882" s="102">
        <f>สกลนคร!F184</f>
        <v>371727.02</v>
      </c>
      <c r="K882" s="101">
        <f>สกลนคร!AI184</f>
        <v>452292.23000000004</v>
      </c>
      <c r="L882" s="102">
        <f>สกลนคร!AJ184</f>
        <v>590587.04</v>
      </c>
      <c r="M882" s="102">
        <f>สกลนคร!AK184</f>
        <v>555458.63</v>
      </c>
      <c r="N882" s="98"/>
      <c r="O882" s="98"/>
      <c r="P882" s="98"/>
      <c r="Q882" s="90">
        <f t="shared" si="31"/>
        <v>35128.410000000033</v>
      </c>
      <c r="R882" s="91">
        <f t="shared" si="32"/>
        <v>264.12658318425764</v>
      </c>
    </row>
    <row r="883" spans="1:18" x14ac:dyDescent="0.7">
      <c r="A883" s="97">
        <v>5</v>
      </c>
      <c r="B883" s="98" t="s">
        <v>47</v>
      </c>
      <c r="C883" s="98" t="s">
        <v>517</v>
      </c>
      <c r="D883" s="98" t="s">
        <v>518</v>
      </c>
      <c r="E883" s="98" t="s">
        <v>519</v>
      </c>
      <c r="F883" s="98" t="s">
        <v>166</v>
      </c>
      <c r="G883" s="98" t="s">
        <v>1246</v>
      </c>
      <c r="H883" s="99">
        <v>2004</v>
      </c>
      <c r="I883" s="97">
        <v>2</v>
      </c>
      <c r="J883" s="102">
        <f>สกลนคร!F185</f>
        <v>194883.06</v>
      </c>
      <c r="K883" s="101">
        <f>สกลนคร!AI185</f>
        <v>258585.87</v>
      </c>
      <c r="L883" s="102">
        <f>สกลนคร!AJ185</f>
        <v>564163.32000000007</v>
      </c>
      <c r="M883" s="102">
        <f>สกลนคร!AK185</f>
        <v>591095.16</v>
      </c>
      <c r="N883" s="98"/>
      <c r="O883" s="98"/>
      <c r="P883" s="98"/>
      <c r="Q883" s="90">
        <f t="shared" si="31"/>
        <v>-26931.839999999967</v>
      </c>
      <c r="R883" s="91">
        <f t="shared" si="32"/>
        <v>281.51862275449105</v>
      </c>
    </row>
    <row r="884" spans="1:18" x14ac:dyDescent="0.7">
      <c r="A884" s="97">
        <v>6</v>
      </c>
      <c r="B884" s="98" t="s">
        <v>47</v>
      </c>
      <c r="C884" s="98" t="s">
        <v>517</v>
      </c>
      <c r="D884" s="98" t="s">
        <v>518</v>
      </c>
      <c r="E884" s="98" t="s">
        <v>519</v>
      </c>
      <c r="F884" s="98" t="s">
        <v>166</v>
      </c>
      <c r="G884" s="98" t="s">
        <v>1247</v>
      </c>
      <c r="H884" s="99">
        <v>3574</v>
      </c>
      <c r="I884" s="97">
        <v>3</v>
      </c>
      <c r="J884" s="102">
        <f>สกลนคร!F186</f>
        <v>355622.99</v>
      </c>
      <c r="K884" s="101">
        <f>สกลนคร!AI186</f>
        <v>401966.49</v>
      </c>
      <c r="L884" s="102">
        <f>สกลนคร!AJ186</f>
        <v>1109660.95</v>
      </c>
      <c r="M884" s="102">
        <f>สกลนคร!AK186</f>
        <v>1102788.02</v>
      </c>
      <c r="N884" s="98"/>
      <c r="O884" s="98"/>
      <c r="P884" s="98"/>
      <c r="Q884" s="90">
        <f t="shared" si="31"/>
        <v>6872.9299999999348</v>
      </c>
      <c r="R884" s="91">
        <f t="shared" si="32"/>
        <v>310.48151930609959</v>
      </c>
    </row>
    <row r="885" spans="1:18" x14ac:dyDescent="0.7">
      <c r="A885" s="97">
        <v>7</v>
      </c>
      <c r="B885" s="98" t="s">
        <v>47</v>
      </c>
      <c r="C885" s="98" t="s">
        <v>517</v>
      </c>
      <c r="D885" s="98" t="s">
        <v>518</v>
      </c>
      <c r="E885" s="98" t="s">
        <v>519</v>
      </c>
      <c r="F885" s="98" t="s">
        <v>166</v>
      </c>
      <c r="G885" s="98" t="s">
        <v>1248</v>
      </c>
      <c r="H885" s="99">
        <v>6722</v>
      </c>
      <c r="I885" s="97">
        <v>5</v>
      </c>
      <c r="J885" s="102">
        <f>สกลนคร!F187</f>
        <v>482372.05</v>
      </c>
      <c r="K885" s="101">
        <f>สกลนคร!AI187</f>
        <v>638636.80000000005</v>
      </c>
      <c r="L885" s="102">
        <f>สกลนคร!AJ187</f>
        <v>1562045.98</v>
      </c>
      <c r="M885" s="102">
        <f>สกลนคร!AK187</f>
        <v>1632492.0699999998</v>
      </c>
      <c r="N885" s="98"/>
      <c r="O885" s="98"/>
      <c r="P885" s="98"/>
      <c r="Q885" s="90">
        <f t="shared" si="31"/>
        <v>-70446.089999999851</v>
      </c>
      <c r="R885" s="91">
        <f t="shared" si="32"/>
        <v>232.37815828622433</v>
      </c>
    </row>
    <row r="886" spans="1:18" x14ac:dyDescent="0.7">
      <c r="A886" s="97">
        <v>8</v>
      </c>
      <c r="B886" s="98" t="s">
        <v>47</v>
      </c>
      <c r="C886" s="98" t="s">
        <v>517</v>
      </c>
      <c r="D886" s="98" t="s">
        <v>518</v>
      </c>
      <c r="E886" s="98" t="s">
        <v>519</v>
      </c>
      <c r="F886" s="98" t="s">
        <v>166</v>
      </c>
      <c r="G886" s="98" t="s">
        <v>1249</v>
      </c>
      <c r="H886" s="99">
        <v>1051</v>
      </c>
      <c r="I886" s="97">
        <v>1</v>
      </c>
      <c r="J886" s="102">
        <f>สกลนคร!F188</f>
        <v>145634.79999999999</v>
      </c>
      <c r="K886" s="101">
        <f>สกลนคร!AI188</f>
        <v>251986.90999999997</v>
      </c>
      <c r="L886" s="102">
        <f>สกลนคร!AJ188</f>
        <v>618597.53</v>
      </c>
      <c r="M886" s="102">
        <f>สกลนคร!AK188</f>
        <v>585412.81000000006</v>
      </c>
      <c r="N886" s="98"/>
      <c r="O886" s="98"/>
      <c r="P886" s="98"/>
      <c r="Q886" s="90">
        <f t="shared" si="31"/>
        <v>33184.719999999972</v>
      </c>
      <c r="R886" s="91">
        <f t="shared" si="32"/>
        <v>588.57995242626077</v>
      </c>
    </row>
    <row r="887" spans="1:18" x14ac:dyDescent="0.7">
      <c r="A887" s="97">
        <v>9</v>
      </c>
      <c r="B887" s="98" t="s">
        <v>47</v>
      </c>
      <c r="C887" s="98" t="s">
        <v>517</v>
      </c>
      <c r="D887" s="98" t="s">
        <v>518</v>
      </c>
      <c r="E887" s="98" t="s">
        <v>519</v>
      </c>
      <c r="F887" s="98" t="s">
        <v>166</v>
      </c>
      <c r="G887" s="98" t="s">
        <v>1250</v>
      </c>
      <c r="H887" s="99">
        <v>3165</v>
      </c>
      <c r="I887" s="97">
        <v>3</v>
      </c>
      <c r="J887" s="102">
        <f>สกลนคร!F189</f>
        <v>439632.7</v>
      </c>
      <c r="K887" s="101">
        <f>สกลนคร!AI189</f>
        <v>465873.4</v>
      </c>
      <c r="L887" s="102">
        <f>สกลนคร!AJ189</f>
        <v>990291.35</v>
      </c>
      <c r="M887" s="102">
        <f>สกลนคร!AK189</f>
        <v>942297.21</v>
      </c>
      <c r="N887" s="98"/>
      <c r="O887" s="98"/>
      <c r="P887" s="98"/>
      <c r="Q887" s="90">
        <f t="shared" si="31"/>
        <v>47994.140000000014</v>
      </c>
      <c r="R887" s="91">
        <f t="shared" si="32"/>
        <v>312.88826224328591</v>
      </c>
    </row>
    <row r="888" spans="1:18" s="109" customFormat="1" x14ac:dyDescent="0.7">
      <c r="A888" s="103">
        <v>18</v>
      </c>
      <c r="B888" s="104" t="s">
        <v>47</v>
      </c>
      <c r="C888" s="104"/>
      <c r="D888" s="104"/>
      <c r="E888" s="104" t="s">
        <v>63</v>
      </c>
      <c r="F888" s="104"/>
      <c r="G888" s="104" t="s">
        <v>521</v>
      </c>
      <c r="H888" s="110">
        <f>SUM(H880:H887)</f>
        <v>24596</v>
      </c>
      <c r="I888" s="103"/>
      <c r="J888" s="106">
        <f>SUM(J879:J887)</f>
        <v>2554309.2600000002</v>
      </c>
      <c r="K888" s="106">
        <f>SUM(K879:K887)</f>
        <v>3195060.24</v>
      </c>
      <c r="L888" s="106">
        <f>SUM(L879:L887)</f>
        <v>7024730.2600000007</v>
      </c>
      <c r="M888" s="106">
        <f>SUM(M879:M887)</f>
        <v>6835297.6700000009</v>
      </c>
      <c r="N888" s="104">
        <v>8</v>
      </c>
      <c r="O888" s="104">
        <v>8</v>
      </c>
      <c r="P888" s="104">
        <f>N888-O888</f>
        <v>0</v>
      </c>
      <c r="Q888" s="107">
        <f t="shared" si="31"/>
        <v>189432.58999999985</v>
      </c>
      <c r="R888" s="108">
        <f t="shared" si="32"/>
        <v>285.60458041958043</v>
      </c>
    </row>
    <row r="889" spans="1:18" s="109" customFormat="1" ht="25.2" thickBot="1" x14ac:dyDescent="0.75">
      <c r="A889" s="118"/>
      <c r="B889" s="119" t="s">
        <v>47</v>
      </c>
      <c r="C889" s="119" t="s">
        <v>47</v>
      </c>
      <c r="D889" s="119" t="s">
        <v>47</v>
      </c>
      <c r="E889" s="119" t="s">
        <v>47</v>
      </c>
      <c r="F889" s="119"/>
      <c r="G889" s="119" t="s">
        <v>522</v>
      </c>
      <c r="H889" s="120">
        <f>H710+H718+H725+H741+H750+H761+H767+H787+H795+H807+H820+H842+H848+H854+H861+H869+H878+H888</f>
        <v>664335</v>
      </c>
      <c r="I889" s="118"/>
      <c r="J889" s="121">
        <f t="shared" ref="J889:O889" si="33">J710+J718+J725+J741+J750+J761+J767+J787+J795+J807+J820+J842+J848+J854+J861+J869+J878+J888</f>
        <v>104913682.11000003</v>
      </c>
      <c r="K889" s="122">
        <f t="shared" si="33"/>
        <v>121673438.42999999</v>
      </c>
      <c r="L889" s="121">
        <f t="shared" si="33"/>
        <v>241167838.55999997</v>
      </c>
      <c r="M889" s="121">
        <f t="shared" si="33"/>
        <v>207190340.84000003</v>
      </c>
      <c r="N889" s="119">
        <f t="shared" si="33"/>
        <v>168</v>
      </c>
      <c r="O889" s="119">
        <f t="shared" si="33"/>
        <v>168</v>
      </c>
      <c r="P889" s="119">
        <f>N889-O889</f>
        <v>0</v>
      </c>
      <c r="Q889" s="107">
        <f t="shared" si="31"/>
        <v>33977497.719999939</v>
      </c>
      <c r="R889" s="108">
        <f t="shared" si="32"/>
        <v>363.02142527489895</v>
      </c>
    </row>
    <row r="890" spans="1:18" ht="25.8" thickTop="1" thickBot="1" x14ac:dyDescent="0.75">
      <c r="A890" s="123"/>
      <c r="B890" s="124"/>
      <c r="C890" s="124"/>
      <c r="D890" s="124"/>
      <c r="E890" s="361" t="s">
        <v>523</v>
      </c>
      <c r="F890" s="362"/>
      <c r="G890" s="363"/>
      <c r="H890" s="125"/>
      <c r="I890" s="123"/>
      <c r="J890" s="126">
        <f>J889/O889</f>
        <v>624486.20303571445</v>
      </c>
      <c r="K890" s="127">
        <f>K889/O889</f>
        <v>724246.65732142853</v>
      </c>
      <c r="L890" s="126">
        <f>L889/O889</f>
        <v>1435522.8485714283</v>
      </c>
      <c r="M890" s="126">
        <f>M889/O889</f>
        <v>1233275.8383333336</v>
      </c>
      <c r="N890" s="173"/>
      <c r="O890" s="173"/>
      <c r="P890" s="173"/>
      <c r="Q890" s="90">
        <f t="shared" si="31"/>
        <v>202247.01023809472</v>
      </c>
    </row>
    <row r="891" spans="1:18" ht="25.2" thickTop="1" x14ac:dyDescent="0.7">
      <c r="A891" s="128">
        <v>1</v>
      </c>
      <c r="B891" s="129" t="s">
        <v>44</v>
      </c>
      <c r="C891" s="129" t="s">
        <v>524</v>
      </c>
      <c r="D891" s="129" t="s">
        <v>525</v>
      </c>
      <c r="E891" s="129" t="s">
        <v>526</v>
      </c>
      <c r="F891" s="129" t="s">
        <v>163</v>
      </c>
      <c r="G891" s="129" t="s">
        <v>527</v>
      </c>
      <c r="H891" s="130"/>
      <c r="I891" s="128"/>
      <c r="J891" s="131"/>
      <c r="K891" s="132"/>
      <c r="L891" s="133"/>
      <c r="M891" s="133"/>
      <c r="N891" s="129"/>
      <c r="O891" s="129"/>
      <c r="P891" s="129"/>
    </row>
    <row r="892" spans="1:18" x14ac:dyDescent="0.7">
      <c r="A892" s="97">
        <v>2</v>
      </c>
      <c r="B892" s="98" t="s">
        <v>44</v>
      </c>
      <c r="C892" s="98" t="s">
        <v>524</v>
      </c>
      <c r="D892" s="98" t="s">
        <v>525</v>
      </c>
      <c r="E892" s="98" t="s">
        <v>526</v>
      </c>
      <c r="F892" s="98" t="s">
        <v>166</v>
      </c>
      <c r="G892" s="98" t="s">
        <v>1251</v>
      </c>
      <c r="H892" s="99">
        <v>3670</v>
      </c>
      <c r="I892" s="97">
        <v>3</v>
      </c>
      <c r="J892" s="100">
        <f>นครพนม!F4</f>
        <v>588038.57999999996</v>
      </c>
      <c r="K892" s="101">
        <f>นครพนม!AO4</f>
        <v>705790.66999999993</v>
      </c>
      <c r="L892" s="102">
        <f>นครพนม!AP4</f>
        <v>743281.33000000007</v>
      </c>
      <c r="M892" s="102">
        <f>นครพนม!AQ4</f>
        <v>557135.62</v>
      </c>
      <c r="N892" s="98"/>
      <c r="O892" s="98"/>
      <c r="P892" s="98"/>
      <c r="Q892" s="90">
        <f t="shared" si="31"/>
        <v>186145.71000000008</v>
      </c>
      <c r="R892" s="91">
        <f t="shared" si="32"/>
        <v>202.52897275204361</v>
      </c>
    </row>
    <row r="893" spans="1:18" x14ac:dyDescent="0.7">
      <c r="A893" s="97">
        <v>3</v>
      </c>
      <c r="B893" s="98" t="s">
        <v>44</v>
      </c>
      <c r="C893" s="98" t="s">
        <v>524</v>
      </c>
      <c r="D893" s="98" t="s">
        <v>525</v>
      </c>
      <c r="E893" s="98" t="s">
        <v>526</v>
      </c>
      <c r="F893" s="98" t="s">
        <v>166</v>
      </c>
      <c r="G893" s="98" t="s">
        <v>1252</v>
      </c>
      <c r="H893" s="99">
        <v>5247</v>
      </c>
      <c r="I893" s="97">
        <v>4</v>
      </c>
      <c r="J893" s="100">
        <f>นครพนม!F5</f>
        <v>567612.59</v>
      </c>
      <c r="K893" s="101">
        <f>นครพนม!AO5</f>
        <v>696783.04</v>
      </c>
      <c r="L893" s="102">
        <f>นครพนม!AP5</f>
        <v>878231.24</v>
      </c>
      <c r="M893" s="102">
        <f>นครพนม!AQ5</f>
        <v>801381.72</v>
      </c>
      <c r="N893" s="98"/>
      <c r="O893" s="98"/>
      <c r="P893" s="98"/>
      <c r="Q893" s="90">
        <f t="shared" si="31"/>
        <v>76849.520000000019</v>
      </c>
      <c r="R893" s="91">
        <f t="shared" si="32"/>
        <v>167.37778540118163</v>
      </c>
    </row>
    <row r="894" spans="1:18" x14ac:dyDescent="0.7">
      <c r="A894" s="97">
        <v>4</v>
      </c>
      <c r="B894" s="98" t="s">
        <v>44</v>
      </c>
      <c r="C894" s="98" t="s">
        <v>524</v>
      </c>
      <c r="D894" s="98" t="s">
        <v>525</v>
      </c>
      <c r="E894" s="98" t="s">
        <v>526</v>
      </c>
      <c r="F894" s="98" t="s">
        <v>166</v>
      </c>
      <c r="G894" s="98" t="s">
        <v>1253</v>
      </c>
      <c r="H894" s="99">
        <v>4843</v>
      </c>
      <c r="I894" s="97">
        <v>4</v>
      </c>
      <c r="J894" s="100">
        <f>นครพนม!F6</f>
        <v>412515.54</v>
      </c>
      <c r="K894" s="101">
        <f>นครพนม!AO6</f>
        <v>492464.87</v>
      </c>
      <c r="L894" s="102">
        <f>นครพนม!AP6</f>
        <v>1239350.5899999999</v>
      </c>
      <c r="M894" s="102">
        <f>นครพนม!AQ6</f>
        <v>1223005.67</v>
      </c>
      <c r="N894" s="98"/>
      <c r="O894" s="98"/>
      <c r="P894" s="98"/>
      <c r="Q894" s="90">
        <f t="shared" si="31"/>
        <v>16344.919999999925</v>
      </c>
      <c r="R894" s="91">
        <f t="shared" si="32"/>
        <v>255.90555234358865</v>
      </c>
    </row>
    <row r="895" spans="1:18" x14ac:dyDescent="0.7">
      <c r="A895" s="97">
        <v>5</v>
      </c>
      <c r="B895" s="98" t="s">
        <v>44</v>
      </c>
      <c r="C895" s="98" t="s">
        <v>524</v>
      </c>
      <c r="D895" s="98" t="s">
        <v>525</v>
      </c>
      <c r="E895" s="98" t="s">
        <v>526</v>
      </c>
      <c r="F895" s="98" t="s">
        <v>166</v>
      </c>
      <c r="G895" s="98" t="s">
        <v>1254</v>
      </c>
      <c r="H895" s="99">
        <v>4324</v>
      </c>
      <c r="I895" s="97">
        <v>3</v>
      </c>
      <c r="J895" s="100">
        <f>นครพนม!F7</f>
        <v>480167.29</v>
      </c>
      <c r="K895" s="101">
        <f>นครพนม!AO7</f>
        <v>440515.76</v>
      </c>
      <c r="L895" s="102">
        <f>นครพนม!AP7</f>
        <v>548350.88</v>
      </c>
      <c r="M895" s="102">
        <f>นครพนม!AQ7</f>
        <v>563666.01</v>
      </c>
      <c r="N895" s="98"/>
      <c r="O895" s="98"/>
      <c r="P895" s="98"/>
      <c r="Q895" s="90">
        <f t="shared" si="31"/>
        <v>-15315.130000000005</v>
      </c>
      <c r="R895" s="91">
        <f t="shared" si="32"/>
        <v>126.81565217391305</v>
      </c>
    </row>
    <row r="896" spans="1:18" x14ac:dyDescent="0.7">
      <c r="A896" s="97">
        <v>6</v>
      </c>
      <c r="B896" s="98" t="s">
        <v>44</v>
      </c>
      <c r="C896" s="98" t="s">
        <v>524</v>
      </c>
      <c r="D896" s="98" t="s">
        <v>525</v>
      </c>
      <c r="E896" s="98" t="s">
        <v>526</v>
      </c>
      <c r="F896" s="98" t="s">
        <v>166</v>
      </c>
      <c r="G896" s="98" t="s">
        <v>1255</v>
      </c>
      <c r="H896" s="99">
        <v>4095</v>
      </c>
      <c r="I896" s="97">
        <v>3</v>
      </c>
      <c r="J896" s="100">
        <f>นครพนม!F8</f>
        <v>529407.02</v>
      </c>
      <c r="K896" s="101">
        <f>นครพนม!AO8</f>
        <v>554509.19000000006</v>
      </c>
      <c r="L896" s="102">
        <f>นครพนม!AP8</f>
        <v>624380.79</v>
      </c>
      <c r="M896" s="102">
        <f>นครพนม!AQ8</f>
        <v>541249.27</v>
      </c>
      <c r="N896" s="98"/>
      <c r="O896" s="98"/>
      <c r="P896" s="98"/>
      <c r="Q896" s="90">
        <f t="shared" si="31"/>
        <v>83131.520000000019</v>
      </c>
      <c r="R896" s="91">
        <f t="shared" si="32"/>
        <v>152.47394139194139</v>
      </c>
    </row>
    <row r="897" spans="1:18" x14ac:dyDescent="0.7">
      <c r="A897" s="97">
        <v>7</v>
      </c>
      <c r="B897" s="98" t="s">
        <v>44</v>
      </c>
      <c r="C897" s="98" t="s">
        <v>524</v>
      </c>
      <c r="D897" s="98" t="s">
        <v>525</v>
      </c>
      <c r="E897" s="98" t="s">
        <v>526</v>
      </c>
      <c r="F897" s="98" t="s">
        <v>166</v>
      </c>
      <c r="G897" s="98" t="s">
        <v>1256</v>
      </c>
      <c r="H897" s="99">
        <v>3972</v>
      </c>
      <c r="I897" s="97">
        <v>3</v>
      </c>
      <c r="J897" s="100">
        <f>นครพนม!F9</f>
        <v>228170.93</v>
      </c>
      <c r="K897" s="101">
        <f>นครพนม!AO9</f>
        <v>421048.86</v>
      </c>
      <c r="L897" s="102">
        <f>นครพนม!AP9</f>
        <v>633429.18999999994</v>
      </c>
      <c r="M897" s="102">
        <f>นครพนม!AQ9</f>
        <v>455703.27999999997</v>
      </c>
      <c r="N897" s="98"/>
      <c r="O897" s="98"/>
      <c r="P897" s="98"/>
      <c r="Q897" s="90">
        <f t="shared" si="31"/>
        <v>177725.90999999997</v>
      </c>
      <c r="R897" s="91">
        <f t="shared" si="32"/>
        <v>159.47361278952667</v>
      </c>
    </row>
    <row r="898" spans="1:18" x14ac:dyDescent="0.7">
      <c r="A898" s="97">
        <v>8</v>
      </c>
      <c r="B898" s="98" t="s">
        <v>44</v>
      </c>
      <c r="C898" s="98" t="s">
        <v>524</v>
      </c>
      <c r="D898" s="98" t="s">
        <v>525</v>
      </c>
      <c r="E898" s="98" t="s">
        <v>526</v>
      </c>
      <c r="F898" s="98" t="s">
        <v>166</v>
      </c>
      <c r="G898" s="98" t="s">
        <v>1257</v>
      </c>
      <c r="H898" s="99">
        <v>2524</v>
      </c>
      <c r="I898" s="97">
        <v>2</v>
      </c>
      <c r="J898" s="100">
        <f>นครพนม!F10</f>
        <v>421944.1</v>
      </c>
      <c r="K898" s="101">
        <f>นครพนม!AO10</f>
        <v>475305.56999999995</v>
      </c>
      <c r="L898" s="102">
        <f>นครพนม!AP10</f>
        <v>873683.94</v>
      </c>
      <c r="M898" s="102">
        <f>นครพนม!AQ10</f>
        <v>915489.8</v>
      </c>
      <c r="N898" s="98"/>
      <c r="O898" s="98"/>
      <c r="P898" s="98"/>
      <c r="Q898" s="90">
        <f t="shared" si="31"/>
        <v>-41805.860000000102</v>
      </c>
      <c r="R898" s="91">
        <f t="shared" si="32"/>
        <v>346.15053090332805</v>
      </c>
    </row>
    <row r="899" spans="1:18" x14ac:dyDescent="0.7">
      <c r="A899" s="97">
        <v>9</v>
      </c>
      <c r="B899" s="98" t="s">
        <v>44</v>
      </c>
      <c r="C899" s="98" t="s">
        <v>524</v>
      </c>
      <c r="D899" s="98" t="s">
        <v>525</v>
      </c>
      <c r="E899" s="98" t="s">
        <v>526</v>
      </c>
      <c r="F899" s="98" t="s">
        <v>166</v>
      </c>
      <c r="G899" s="98" t="s">
        <v>1258</v>
      </c>
      <c r="H899" s="99">
        <v>2586</v>
      </c>
      <c r="I899" s="97">
        <v>2</v>
      </c>
      <c r="J899" s="100">
        <f>นครพนม!F11</f>
        <v>463256.58</v>
      </c>
      <c r="K899" s="101">
        <f>นครพนม!AO11</f>
        <v>585316.72</v>
      </c>
      <c r="L899" s="102">
        <f>นครพนม!AP11</f>
        <v>807253.75</v>
      </c>
      <c r="M899" s="102">
        <f>นครพนม!AQ11</f>
        <v>820462.42</v>
      </c>
      <c r="N899" s="98"/>
      <c r="O899" s="98"/>
      <c r="P899" s="98"/>
      <c r="Q899" s="90">
        <f t="shared" si="31"/>
        <v>-13208.670000000042</v>
      </c>
      <c r="R899" s="91">
        <f t="shared" si="32"/>
        <v>312.16308971384376</v>
      </c>
    </row>
    <row r="900" spans="1:18" x14ac:dyDescent="0.7">
      <c r="A900" s="97">
        <v>10</v>
      </c>
      <c r="B900" s="98" t="s">
        <v>44</v>
      </c>
      <c r="C900" s="98" t="s">
        <v>524</v>
      </c>
      <c r="D900" s="98" t="s">
        <v>525</v>
      </c>
      <c r="E900" s="98" t="s">
        <v>526</v>
      </c>
      <c r="F900" s="98" t="s">
        <v>166</v>
      </c>
      <c r="G900" s="98" t="s">
        <v>1259</v>
      </c>
      <c r="H900" s="99">
        <v>2657</v>
      </c>
      <c r="I900" s="97">
        <v>2</v>
      </c>
      <c r="J900" s="100">
        <f>นครพนม!F12</f>
        <v>567000.30000000005</v>
      </c>
      <c r="K900" s="101">
        <f>นครพนม!AO12</f>
        <v>733587.8600000001</v>
      </c>
      <c r="L900" s="102">
        <f>นครพนม!AP12</f>
        <v>828642.06</v>
      </c>
      <c r="M900" s="102">
        <f>นครพนม!AQ12</f>
        <v>897985.62</v>
      </c>
      <c r="N900" s="98"/>
      <c r="O900" s="98"/>
      <c r="P900" s="98"/>
      <c r="Q900" s="90">
        <f t="shared" si="31"/>
        <v>-69343.559999999939</v>
      </c>
      <c r="R900" s="91">
        <f t="shared" si="32"/>
        <v>311.8713059841927</v>
      </c>
    </row>
    <row r="901" spans="1:18" x14ac:dyDescent="0.7">
      <c r="A901" s="97">
        <v>11</v>
      </c>
      <c r="B901" s="98" t="s">
        <v>44</v>
      </c>
      <c r="C901" s="98" t="s">
        <v>524</v>
      </c>
      <c r="D901" s="98" t="s">
        <v>525</v>
      </c>
      <c r="E901" s="98" t="s">
        <v>526</v>
      </c>
      <c r="F901" s="98" t="s">
        <v>166</v>
      </c>
      <c r="G901" s="98" t="s">
        <v>1260</v>
      </c>
      <c r="H901" s="99">
        <v>2342</v>
      </c>
      <c r="I901" s="97">
        <v>2</v>
      </c>
      <c r="J901" s="100">
        <f>นครพนม!F13</f>
        <v>466138.65</v>
      </c>
      <c r="K901" s="101">
        <f>นครพนม!AO13</f>
        <v>551126.88</v>
      </c>
      <c r="L901" s="102">
        <f>นครพนม!AP13</f>
        <v>613283.39</v>
      </c>
      <c r="M901" s="102">
        <f>นครพนม!AQ13</f>
        <v>600537.59999999998</v>
      </c>
      <c r="N901" s="98"/>
      <c r="O901" s="98"/>
      <c r="P901" s="98"/>
      <c r="Q901" s="90">
        <f t="shared" si="31"/>
        <v>12745.790000000037</v>
      </c>
      <c r="R901" s="91">
        <f t="shared" si="32"/>
        <v>261.86310418445771</v>
      </c>
    </row>
    <row r="902" spans="1:18" x14ac:dyDescent="0.7">
      <c r="A902" s="97">
        <v>12</v>
      </c>
      <c r="B902" s="98" t="s">
        <v>44</v>
      </c>
      <c r="C902" s="98" t="s">
        <v>524</v>
      </c>
      <c r="D902" s="98" t="s">
        <v>525</v>
      </c>
      <c r="E902" s="98" t="s">
        <v>526</v>
      </c>
      <c r="F902" s="98" t="s">
        <v>166</v>
      </c>
      <c r="G902" s="98" t="s">
        <v>1261</v>
      </c>
      <c r="H902" s="99">
        <v>2776</v>
      </c>
      <c r="I902" s="97">
        <v>2</v>
      </c>
      <c r="J902" s="100">
        <f>นครพนม!F14</f>
        <v>450304.6</v>
      </c>
      <c r="K902" s="101">
        <f>นครพนม!AO14</f>
        <v>690293.36</v>
      </c>
      <c r="L902" s="102">
        <f>นครพนม!AP14</f>
        <v>581600.17999999993</v>
      </c>
      <c r="M902" s="102">
        <f>นครพนม!AQ14</f>
        <v>518541.36000000004</v>
      </c>
      <c r="N902" s="98"/>
      <c r="O902" s="98"/>
      <c r="P902" s="98"/>
      <c r="Q902" s="90">
        <f t="shared" ref="Q902:Q965" si="34">L902-M902</f>
        <v>63058.819999999891</v>
      </c>
      <c r="R902" s="91">
        <f t="shared" ref="R902:R965" si="35">L902/H902</f>
        <v>209.51015129682995</v>
      </c>
    </row>
    <row r="903" spans="1:18" x14ac:dyDescent="0.7">
      <c r="A903" s="97">
        <v>13</v>
      </c>
      <c r="B903" s="98" t="s">
        <v>44</v>
      </c>
      <c r="C903" s="98" t="s">
        <v>524</v>
      </c>
      <c r="D903" s="98" t="s">
        <v>525</v>
      </c>
      <c r="E903" s="98" t="s">
        <v>526</v>
      </c>
      <c r="F903" s="98" t="s">
        <v>166</v>
      </c>
      <c r="G903" s="98" t="s">
        <v>1262</v>
      </c>
      <c r="H903" s="99">
        <v>3352</v>
      </c>
      <c r="I903" s="97">
        <v>3</v>
      </c>
      <c r="J903" s="100">
        <f>นครพนม!F15</f>
        <v>324084.90000000002</v>
      </c>
      <c r="K903" s="101">
        <f>นครพนม!AO15</f>
        <v>360375.97000000003</v>
      </c>
      <c r="L903" s="102">
        <f>นครพนม!AP15</f>
        <v>753255</v>
      </c>
      <c r="M903" s="102">
        <f>นครพนม!AQ15</f>
        <v>719794.79</v>
      </c>
      <c r="N903" s="98"/>
      <c r="O903" s="98"/>
      <c r="P903" s="98"/>
      <c r="Q903" s="90">
        <f t="shared" si="34"/>
        <v>33460.209999999963</v>
      </c>
      <c r="R903" s="91">
        <f t="shared" si="35"/>
        <v>224.71807875894987</v>
      </c>
    </row>
    <row r="904" spans="1:18" x14ac:dyDescent="0.7">
      <c r="A904" s="97">
        <v>14</v>
      </c>
      <c r="B904" s="98" t="s">
        <v>44</v>
      </c>
      <c r="C904" s="98" t="s">
        <v>524</v>
      </c>
      <c r="D904" s="98" t="s">
        <v>525</v>
      </c>
      <c r="E904" s="98" t="s">
        <v>526</v>
      </c>
      <c r="F904" s="98" t="s">
        <v>166</v>
      </c>
      <c r="G904" s="98" t="s">
        <v>1263</v>
      </c>
      <c r="H904" s="99">
        <v>2657</v>
      </c>
      <c r="I904" s="97">
        <v>2</v>
      </c>
      <c r="J904" s="100">
        <f>นครพนม!F16</f>
        <v>210861.32</v>
      </c>
      <c r="K904" s="101">
        <f>นครพนม!AO16</f>
        <v>253903.03999999998</v>
      </c>
      <c r="L904" s="102">
        <f>นครพนม!AP16</f>
        <v>921808.04</v>
      </c>
      <c r="M904" s="102">
        <f>นครพนม!AQ16</f>
        <v>980023.55</v>
      </c>
      <c r="N904" s="98"/>
      <c r="O904" s="98"/>
      <c r="P904" s="98"/>
      <c r="Q904" s="90">
        <f t="shared" si="34"/>
        <v>-58215.510000000009</v>
      </c>
      <c r="R904" s="91">
        <f t="shared" si="35"/>
        <v>346.93565675573956</v>
      </c>
    </row>
    <row r="905" spans="1:18" x14ac:dyDescent="0.7">
      <c r="A905" s="97">
        <v>15</v>
      </c>
      <c r="B905" s="98" t="s">
        <v>44</v>
      </c>
      <c r="C905" s="98" t="s">
        <v>524</v>
      </c>
      <c r="D905" s="98" t="s">
        <v>525</v>
      </c>
      <c r="E905" s="98" t="s">
        <v>526</v>
      </c>
      <c r="F905" s="98" t="s">
        <v>166</v>
      </c>
      <c r="G905" s="98" t="s">
        <v>1264</v>
      </c>
      <c r="H905" s="99">
        <v>1514</v>
      </c>
      <c r="I905" s="97">
        <v>2</v>
      </c>
      <c r="J905" s="100">
        <f>นครพนม!F17</f>
        <v>232856.71</v>
      </c>
      <c r="K905" s="101">
        <f>นครพนม!AO17</f>
        <v>292631.62</v>
      </c>
      <c r="L905" s="102">
        <f>นครพนม!AP17</f>
        <v>682038.87</v>
      </c>
      <c r="M905" s="102">
        <f>นครพนม!AQ17</f>
        <v>638305.2699999999</v>
      </c>
      <c r="N905" s="98"/>
      <c r="O905" s="98"/>
      <c r="P905" s="98"/>
      <c r="Q905" s="90">
        <f t="shared" si="34"/>
        <v>43733.600000000093</v>
      </c>
      <c r="R905" s="91">
        <f t="shared" si="35"/>
        <v>450.48802509907529</v>
      </c>
    </row>
    <row r="906" spans="1:18" x14ac:dyDescent="0.7">
      <c r="A906" s="97">
        <v>16</v>
      </c>
      <c r="B906" s="98" t="s">
        <v>44</v>
      </c>
      <c r="C906" s="98" t="s">
        <v>524</v>
      </c>
      <c r="D906" s="98" t="s">
        <v>525</v>
      </c>
      <c r="E906" s="98" t="s">
        <v>526</v>
      </c>
      <c r="F906" s="98" t="s">
        <v>166</v>
      </c>
      <c r="G906" s="98" t="s">
        <v>1265</v>
      </c>
      <c r="H906" s="99">
        <v>2063</v>
      </c>
      <c r="I906" s="97">
        <v>2</v>
      </c>
      <c r="J906" s="100">
        <f>นครพนม!F18</f>
        <v>204242.84</v>
      </c>
      <c r="K906" s="101">
        <f>นครพนม!AO18</f>
        <v>443776.74</v>
      </c>
      <c r="L906" s="102">
        <f>นครพนม!AP18</f>
        <v>703425.29</v>
      </c>
      <c r="M906" s="102">
        <f>นครพนม!AQ18</f>
        <v>659350.53</v>
      </c>
      <c r="N906" s="98"/>
      <c r="O906" s="98"/>
      <c r="P906" s="98"/>
      <c r="Q906" s="90">
        <f t="shared" si="34"/>
        <v>44074.760000000009</v>
      </c>
      <c r="R906" s="91">
        <f t="shared" si="35"/>
        <v>340.97202617547265</v>
      </c>
    </row>
    <row r="907" spans="1:18" x14ac:dyDescent="0.7">
      <c r="A907" s="97">
        <v>17</v>
      </c>
      <c r="B907" s="98" t="s">
        <v>44</v>
      </c>
      <c r="C907" s="98" t="s">
        <v>524</v>
      </c>
      <c r="D907" s="98" t="s">
        <v>525</v>
      </c>
      <c r="E907" s="98" t="s">
        <v>526</v>
      </c>
      <c r="F907" s="98" t="s">
        <v>166</v>
      </c>
      <c r="G907" s="98" t="s">
        <v>1266</v>
      </c>
      <c r="H907" s="99">
        <v>3822</v>
      </c>
      <c r="I907" s="97">
        <v>3</v>
      </c>
      <c r="J907" s="100">
        <f>นครพนม!F19</f>
        <v>219273.86</v>
      </c>
      <c r="K907" s="101">
        <f>นครพนม!AO19</f>
        <v>262492.62</v>
      </c>
      <c r="L907" s="102">
        <f>นครพนม!AP19</f>
        <v>764426.8</v>
      </c>
      <c r="M907" s="102">
        <f>นครพนม!AQ19</f>
        <v>723703.49</v>
      </c>
      <c r="N907" s="98"/>
      <c r="O907" s="98"/>
      <c r="P907" s="98"/>
      <c r="Q907" s="90">
        <f t="shared" si="34"/>
        <v>40723.310000000056</v>
      </c>
      <c r="R907" s="91">
        <f t="shared" si="35"/>
        <v>200.00701203558347</v>
      </c>
    </row>
    <row r="908" spans="1:18" x14ac:dyDescent="0.7">
      <c r="A908" s="97">
        <v>18</v>
      </c>
      <c r="B908" s="98" t="s">
        <v>44</v>
      </c>
      <c r="C908" s="98" t="s">
        <v>524</v>
      </c>
      <c r="D908" s="98" t="s">
        <v>525</v>
      </c>
      <c r="E908" s="98" t="s">
        <v>526</v>
      </c>
      <c r="F908" s="98" t="s">
        <v>166</v>
      </c>
      <c r="G908" s="98" t="s">
        <v>1267</v>
      </c>
      <c r="H908" s="99">
        <v>2841</v>
      </c>
      <c r="I908" s="97">
        <v>2</v>
      </c>
      <c r="J908" s="100">
        <f>นครพนม!F20</f>
        <v>356958.6</v>
      </c>
      <c r="K908" s="101">
        <f>นครพนม!AO20</f>
        <v>432931.11</v>
      </c>
      <c r="L908" s="102">
        <f>นครพนม!AP20</f>
        <v>724552.67999999993</v>
      </c>
      <c r="M908" s="102">
        <f>นครพนม!AQ20</f>
        <v>764700.3</v>
      </c>
      <c r="N908" s="98"/>
      <c r="O908" s="98"/>
      <c r="P908" s="98"/>
      <c r="Q908" s="90">
        <f t="shared" si="34"/>
        <v>-40147.620000000112</v>
      </c>
      <c r="R908" s="91">
        <f t="shared" si="35"/>
        <v>255.03438225976765</v>
      </c>
    </row>
    <row r="909" spans="1:18" x14ac:dyDescent="0.7">
      <c r="A909" s="97">
        <v>19</v>
      </c>
      <c r="B909" s="98" t="s">
        <v>44</v>
      </c>
      <c r="C909" s="98" t="s">
        <v>524</v>
      </c>
      <c r="D909" s="98" t="s">
        <v>525</v>
      </c>
      <c r="E909" s="98" t="s">
        <v>526</v>
      </c>
      <c r="F909" s="98" t="s">
        <v>166</v>
      </c>
      <c r="G909" s="98" t="s">
        <v>1268</v>
      </c>
      <c r="H909" s="99">
        <v>4029</v>
      </c>
      <c r="I909" s="97">
        <v>3</v>
      </c>
      <c r="J909" s="100">
        <f>นครพนม!F21</f>
        <v>367961.54</v>
      </c>
      <c r="K909" s="101">
        <f>นครพนม!AO21</f>
        <v>456265.01999999996</v>
      </c>
      <c r="L909" s="102">
        <f>นครพนม!AP21</f>
        <v>1410236.48</v>
      </c>
      <c r="M909" s="102">
        <f>นครพนม!AQ21</f>
        <v>1420931.6900000002</v>
      </c>
      <c r="N909" s="98"/>
      <c r="O909" s="98"/>
      <c r="P909" s="98"/>
      <c r="Q909" s="90">
        <f t="shared" si="34"/>
        <v>-10695.210000000196</v>
      </c>
      <c r="R909" s="91">
        <f t="shared" si="35"/>
        <v>350.02146438322166</v>
      </c>
    </row>
    <row r="910" spans="1:18" x14ac:dyDescent="0.7">
      <c r="A910" s="97">
        <v>20</v>
      </c>
      <c r="B910" s="98" t="s">
        <v>44</v>
      </c>
      <c r="C910" s="98" t="s">
        <v>524</v>
      </c>
      <c r="D910" s="98" t="s">
        <v>525</v>
      </c>
      <c r="E910" s="98" t="s">
        <v>526</v>
      </c>
      <c r="F910" s="98" t="s">
        <v>166</v>
      </c>
      <c r="G910" s="98" t="s">
        <v>1269</v>
      </c>
      <c r="H910" s="99">
        <v>3626</v>
      </c>
      <c r="I910" s="97">
        <v>3</v>
      </c>
      <c r="J910" s="100">
        <f>นครพนม!F22</f>
        <v>898710.04</v>
      </c>
      <c r="K910" s="101">
        <f>นครพนม!AO22</f>
        <v>1097363.42</v>
      </c>
      <c r="L910" s="102">
        <f>นครพนม!AP22</f>
        <v>563843.93999999994</v>
      </c>
      <c r="M910" s="102">
        <f>นครพนม!AQ22</f>
        <v>624002.91</v>
      </c>
      <c r="N910" s="98"/>
      <c r="O910" s="98"/>
      <c r="P910" s="98"/>
      <c r="Q910" s="90">
        <f t="shared" si="34"/>
        <v>-60158.970000000088</v>
      </c>
      <c r="R910" s="91">
        <f t="shared" si="35"/>
        <v>155.50025923883067</v>
      </c>
    </row>
    <row r="911" spans="1:18" x14ac:dyDescent="0.7">
      <c r="A911" s="97">
        <v>21</v>
      </c>
      <c r="B911" s="98" t="s">
        <v>44</v>
      </c>
      <c r="C911" s="98" t="s">
        <v>524</v>
      </c>
      <c r="D911" s="98" t="s">
        <v>525</v>
      </c>
      <c r="E911" s="98" t="s">
        <v>526</v>
      </c>
      <c r="F911" s="98" t="s">
        <v>166</v>
      </c>
      <c r="G911" s="98" t="s">
        <v>1270</v>
      </c>
      <c r="H911" s="99">
        <v>2137</v>
      </c>
      <c r="I911" s="97">
        <v>2</v>
      </c>
      <c r="J911" s="100">
        <f>นครพนม!F23</f>
        <v>211762.4</v>
      </c>
      <c r="K911" s="101">
        <f>นครพนม!AO23</f>
        <v>347652.61</v>
      </c>
      <c r="L911" s="102">
        <f>นครพนม!AP23</f>
        <v>672738.8</v>
      </c>
      <c r="M911" s="102">
        <f>นครพนม!AQ23</f>
        <v>784758.77</v>
      </c>
      <c r="N911" s="98"/>
      <c r="O911" s="98"/>
      <c r="P911" s="98"/>
      <c r="Q911" s="90">
        <f t="shared" si="34"/>
        <v>-112019.96999999997</v>
      </c>
      <c r="R911" s="91">
        <f t="shared" si="35"/>
        <v>314.80524099204496</v>
      </c>
    </row>
    <row r="912" spans="1:18" x14ac:dyDescent="0.7">
      <c r="A912" s="97">
        <v>22</v>
      </c>
      <c r="B912" s="98" t="s">
        <v>44</v>
      </c>
      <c r="C912" s="98" t="s">
        <v>524</v>
      </c>
      <c r="D912" s="98" t="s">
        <v>525</v>
      </c>
      <c r="E912" s="98" t="s">
        <v>526</v>
      </c>
      <c r="F912" s="98" t="s">
        <v>166</v>
      </c>
      <c r="G912" s="98" t="s">
        <v>1271</v>
      </c>
      <c r="H912" s="99">
        <v>2602</v>
      </c>
      <c r="I912" s="97">
        <v>2</v>
      </c>
      <c r="J912" s="100">
        <f>นครพนม!F24</f>
        <v>365774.92</v>
      </c>
      <c r="K912" s="101">
        <f>นครพนม!AO24</f>
        <v>494472.86</v>
      </c>
      <c r="L912" s="102">
        <f>นครพนม!AP24</f>
        <v>511459.54000000004</v>
      </c>
      <c r="M912" s="102">
        <f>นครพนม!AQ24</f>
        <v>519222.82999999996</v>
      </c>
      <c r="N912" s="98"/>
      <c r="O912" s="98"/>
      <c r="P912" s="98"/>
      <c r="Q912" s="90">
        <f t="shared" si="34"/>
        <v>-7763.2899999999208</v>
      </c>
      <c r="R912" s="91">
        <f t="shared" si="35"/>
        <v>196.56400461183705</v>
      </c>
    </row>
    <row r="913" spans="1:18" x14ac:dyDescent="0.7">
      <c r="A913" s="97">
        <v>23</v>
      </c>
      <c r="B913" s="98" t="s">
        <v>44</v>
      </c>
      <c r="C913" s="98" t="s">
        <v>524</v>
      </c>
      <c r="D913" s="98" t="s">
        <v>525</v>
      </c>
      <c r="E913" s="98" t="s">
        <v>526</v>
      </c>
      <c r="F913" s="98" t="s">
        <v>166</v>
      </c>
      <c r="G913" s="98" t="s">
        <v>1272</v>
      </c>
      <c r="H913" s="99">
        <v>6245</v>
      </c>
      <c r="I913" s="97">
        <v>5</v>
      </c>
      <c r="J913" s="100">
        <f>นครพนม!F25</f>
        <v>214039.75</v>
      </c>
      <c r="K913" s="101">
        <f>นครพนม!AO25</f>
        <v>487416.87</v>
      </c>
      <c r="L913" s="102">
        <f>นครพนม!AP25</f>
        <v>1001113.58</v>
      </c>
      <c r="M913" s="102">
        <f>นครพนม!AQ25</f>
        <v>885546.69000000006</v>
      </c>
      <c r="N913" s="98"/>
      <c r="O913" s="98"/>
      <c r="P913" s="98"/>
      <c r="Q913" s="90">
        <f t="shared" si="34"/>
        <v>115566.8899999999</v>
      </c>
      <c r="R913" s="91">
        <f t="shared" si="35"/>
        <v>160.30641793434748</v>
      </c>
    </row>
    <row r="914" spans="1:18" x14ac:dyDescent="0.7">
      <c r="A914" s="97">
        <v>24</v>
      </c>
      <c r="B914" s="98" t="s">
        <v>44</v>
      </c>
      <c r="C914" s="98" t="s">
        <v>524</v>
      </c>
      <c r="D914" s="98" t="s">
        <v>525</v>
      </c>
      <c r="E914" s="98" t="s">
        <v>526</v>
      </c>
      <c r="F914" s="98" t="s">
        <v>166</v>
      </c>
      <c r="G914" s="98" t="s">
        <v>1273</v>
      </c>
      <c r="H914" s="99">
        <v>5141</v>
      </c>
      <c r="I914" s="97">
        <v>4</v>
      </c>
      <c r="J914" s="100">
        <f>นครพนม!F26</f>
        <v>327264.90000000002</v>
      </c>
      <c r="K914" s="101">
        <f>นครพนม!AO26</f>
        <v>268468.27</v>
      </c>
      <c r="L914" s="102">
        <f>นครพนม!AP26</f>
        <v>803471</v>
      </c>
      <c r="M914" s="102">
        <f>นครพนม!AQ26</f>
        <v>646919.69999999995</v>
      </c>
      <c r="N914" s="98"/>
      <c r="O914" s="98"/>
      <c r="P914" s="98"/>
      <c r="Q914" s="90">
        <f t="shared" si="34"/>
        <v>156551.30000000005</v>
      </c>
      <c r="R914" s="91">
        <f t="shared" si="35"/>
        <v>156.28690916164172</v>
      </c>
    </row>
    <row r="915" spans="1:18" x14ac:dyDescent="0.7">
      <c r="A915" s="97">
        <v>25</v>
      </c>
      <c r="B915" s="98" t="s">
        <v>44</v>
      </c>
      <c r="C915" s="98" t="s">
        <v>524</v>
      </c>
      <c r="D915" s="98" t="s">
        <v>525</v>
      </c>
      <c r="E915" s="98" t="s">
        <v>526</v>
      </c>
      <c r="F915" s="98" t="s">
        <v>166</v>
      </c>
      <c r="G915" s="98" t="s">
        <v>1274</v>
      </c>
      <c r="H915" s="99">
        <v>2939</v>
      </c>
      <c r="I915" s="97">
        <v>2</v>
      </c>
      <c r="J915" s="100">
        <f>นครพนม!F27</f>
        <v>240622.29</v>
      </c>
      <c r="K915" s="101">
        <f>นครพนม!AO27</f>
        <v>283078.29000000004</v>
      </c>
      <c r="L915" s="102">
        <f>นครพนม!AP27</f>
        <v>608651.5</v>
      </c>
      <c r="M915" s="102">
        <f>นครพนม!AQ27</f>
        <v>558166.55000000005</v>
      </c>
      <c r="N915" s="98"/>
      <c r="O915" s="98"/>
      <c r="P915" s="98"/>
      <c r="Q915" s="90">
        <f t="shared" si="34"/>
        <v>50484.949999999953</v>
      </c>
      <c r="R915" s="91">
        <f t="shared" si="35"/>
        <v>207.09476012249064</v>
      </c>
    </row>
    <row r="916" spans="1:18" x14ac:dyDescent="0.7">
      <c r="A916" s="97">
        <v>26</v>
      </c>
      <c r="B916" s="98" t="s">
        <v>44</v>
      </c>
      <c r="C916" s="98" t="s">
        <v>524</v>
      </c>
      <c r="D916" s="98" t="s">
        <v>525</v>
      </c>
      <c r="E916" s="98" t="s">
        <v>526</v>
      </c>
      <c r="F916" s="98" t="s">
        <v>166</v>
      </c>
      <c r="G916" s="98" t="s">
        <v>1275</v>
      </c>
      <c r="H916" s="99">
        <v>2933</v>
      </c>
      <c r="I916" s="97">
        <v>2</v>
      </c>
      <c r="J916" s="100">
        <f>นครพนม!F28</f>
        <v>305860.39</v>
      </c>
      <c r="K916" s="101">
        <f>นครพนม!AO28</f>
        <v>432388.73</v>
      </c>
      <c r="L916" s="102">
        <f>นครพนม!AP28</f>
        <v>535740.01</v>
      </c>
      <c r="M916" s="102">
        <f>นครพนม!AQ28</f>
        <v>820505.31</v>
      </c>
      <c r="N916" s="98"/>
      <c r="O916" s="98"/>
      <c r="P916" s="98"/>
      <c r="Q916" s="90">
        <f t="shared" si="34"/>
        <v>-284765.30000000005</v>
      </c>
      <c r="R916" s="91">
        <f t="shared" si="35"/>
        <v>182.65939652233209</v>
      </c>
    </row>
    <row r="917" spans="1:18" s="109" customFormat="1" x14ac:dyDescent="0.7">
      <c r="A917" s="103">
        <v>1</v>
      </c>
      <c r="B917" s="104" t="s">
        <v>44</v>
      </c>
      <c r="C917" s="104"/>
      <c r="D917" s="104"/>
      <c r="E917" s="104" t="s">
        <v>63</v>
      </c>
      <c r="F917" s="104"/>
      <c r="G917" s="104" t="s">
        <v>528</v>
      </c>
      <c r="H917" s="110">
        <f>SUM(H891:H916)</f>
        <v>84937</v>
      </c>
      <c r="I917" s="103"/>
      <c r="J917" s="106">
        <f>SUM(J891:J916)</f>
        <v>9654830.6400000025</v>
      </c>
      <c r="K917" s="141">
        <f>SUM(K891:K916)</f>
        <v>12259959.949999999</v>
      </c>
      <c r="L917" s="106">
        <f>SUM(L892:L916)</f>
        <v>19028248.870000001</v>
      </c>
      <c r="M917" s="106">
        <f>SUM(M892:M916)</f>
        <v>18641090.75</v>
      </c>
      <c r="N917" s="104">
        <v>25</v>
      </c>
      <c r="O917" s="104">
        <v>25</v>
      </c>
      <c r="P917" s="104">
        <f>N917-O917</f>
        <v>0</v>
      </c>
      <c r="Q917" s="107">
        <f t="shared" si="34"/>
        <v>387158.12000000104</v>
      </c>
      <c r="R917" s="108">
        <f>L917/H917</f>
        <v>224.02779554257862</v>
      </c>
    </row>
    <row r="918" spans="1:18" x14ac:dyDescent="0.7">
      <c r="A918" s="97">
        <v>1</v>
      </c>
      <c r="B918" s="98" t="s">
        <v>44</v>
      </c>
      <c r="C918" s="98" t="s">
        <v>529</v>
      </c>
      <c r="D918" s="98" t="s">
        <v>65</v>
      </c>
      <c r="E918" s="98" t="s">
        <v>530</v>
      </c>
      <c r="F918" s="98" t="s">
        <v>196</v>
      </c>
      <c r="G918" s="98" t="s">
        <v>531</v>
      </c>
      <c r="H918" s="99"/>
      <c r="I918" s="97"/>
      <c r="J918" s="100"/>
      <c r="K918" s="101"/>
      <c r="L918" s="102"/>
      <c r="M918" s="102"/>
      <c r="N918" s="98"/>
      <c r="O918" s="98"/>
      <c r="P918" s="98"/>
    </row>
    <row r="919" spans="1:18" x14ac:dyDescent="0.7">
      <c r="A919" s="97">
        <v>2</v>
      </c>
      <c r="B919" s="98" t="s">
        <v>44</v>
      </c>
      <c r="C919" s="98" t="s">
        <v>529</v>
      </c>
      <c r="D919" s="98" t="s">
        <v>65</v>
      </c>
      <c r="E919" s="98" t="s">
        <v>530</v>
      </c>
      <c r="F919" s="98" t="s">
        <v>166</v>
      </c>
      <c r="G919" s="98" t="s">
        <v>1276</v>
      </c>
      <c r="H919" s="99">
        <v>4015</v>
      </c>
      <c r="I919" s="97">
        <v>3</v>
      </c>
      <c r="J919" s="100">
        <f>นครพนม!F29</f>
        <v>622651.51</v>
      </c>
      <c r="K919" s="101">
        <f>นครพนม!AO29</f>
        <v>631209.34</v>
      </c>
      <c r="L919" s="102">
        <f>นครพนม!AP29</f>
        <v>1740208.67</v>
      </c>
      <c r="M919" s="102">
        <f>นครพนม!AQ29</f>
        <v>1469595.54</v>
      </c>
      <c r="N919" s="98"/>
      <c r="O919" s="98"/>
      <c r="P919" s="98"/>
      <c r="Q919" s="90">
        <f t="shared" si="34"/>
        <v>270613.12999999989</v>
      </c>
      <c r="R919" s="91">
        <f t="shared" si="35"/>
        <v>433.42681693648814</v>
      </c>
    </row>
    <row r="920" spans="1:18" x14ac:dyDescent="0.7">
      <c r="A920" s="97">
        <v>3</v>
      </c>
      <c r="B920" s="98" t="s">
        <v>44</v>
      </c>
      <c r="C920" s="98" t="s">
        <v>529</v>
      </c>
      <c r="D920" s="98" t="s">
        <v>65</v>
      </c>
      <c r="E920" s="98" t="s">
        <v>530</v>
      </c>
      <c r="F920" s="98" t="s">
        <v>166</v>
      </c>
      <c r="G920" s="98" t="s">
        <v>1277</v>
      </c>
      <c r="H920" s="99">
        <v>5032</v>
      </c>
      <c r="I920" s="97">
        <v>4</v>
      </c>
      <c r="J920" s="100">
        <f>นครพนม!F30</f>
        <v>398175.54</v>
      </c>
      <c r="K920" s="101">
        <f>นครพนม!AO30</f>
        <v>600289.64999999991</v>
      </c>
      <c r="L920" s="102">
        <f>นครพนม!AP30</f>
        <v>759662.29</v>
      </c>
      <c r="M920" s="102">
        <f>นครพนม!AQ30</f>
        <v>1279950.44</v>
      </c>
      <c r="N920" s="98"/>
      <c r="O920" s="98"/>
      <c r="P920" s="98"/>
      <c r="Q920" s="90">
        <f t="shared" si="34"/>
        <v>-520288.14999999991</v>
      </c>
      <c r="R920" s="91">
        <f t="shared" si="35"/>
        <v>150.96627384737678</v>
      </c>
    </row>
    <row r="921" spans="1:18" x14ac:dyDescent="0.7">
      <c r="A921" s="97">
        <v>4</v>
      </c>
      <c r="B921" s="98" t="s">
        <v>44</v>
      </c>
      <c r="C921" s="98" t="s">
        <v>529</v>
      </c>
      <c r="D921" s="98" t="s">
        <v>65</v>
      </c>
      <c r="E921" s="98" t="s">
        <v>530</v>
      </c>
      <c r="F921" s="98" t="s">
        <v>166</v>
      </c>
      <c r="G921" s="98" t="s">
        <v>1278</v>
      </c>
      <c r="H921" s="99">
        <v>2960</v>
      </c>
      <c r="I921" s="97">
        <v>2</v>
      </c>
      <c r="J921" s="100">
        <f>นครพนม!F31</f>
        <v>193810.27</v>
      </c>
      <c r="K921" s="101">
        <f>นครพนม!AO31</f>
        <v>211480.09999999998</v>
      </c>
      <c r="L921" s="102">
        <f>นครพนม!AP31</f>
        <v>719403</v>
      </c>
      <c r="M921" s="102">
        <f>นครพนม!AQ31</f>
        <v>732644.54</v>
      </c>
      <c r="N921" s="98"/>
      <c r="O921" s="98"/>
      <c r="P921" s="98"/>
      <c r="Q921" s="90">
        <f t="shared" si="34"/>
        <v>-13241.540000000037</v>
      </c>
      <c r="R921" s="91">
        <f t="shared" si="35"/>
        <v>243.04155405405405</v>
      </c>
    </row>
    <row r="922" spans="1:18" x14ac:dyDescent="0.7">
      <c r="A922" s="97">
        <v>5</v>
      </c>
      <c r="B922" s="98" t="s">
        <v>44</v>
      </c>
      <c r="C922" s="98" t="s">
        <v>529</v>
      </c>
      <c r="D922" s="98" t="s">
        <v>65</v>
      </c>
      <c r="E922" s="98" t="s">
        <v>530</v>
      </c>
      <c r="F922" s="98" t="s">
        <v>166</v>
      </c>
      <c r="G922" s="98" t="s">
        <v>1279</v>
      </c>
      <c r="H922" s="99">
        <v>3363</v>
      </c>
      <c r="I922" s="97">
        <v>3</v>
      </c>
      <c r="J922" s="100">
        <f>นครพนม!F32</f>
        <v>124203.45</v>
      </c>
      <c r="K922" s="100">
        <f>นครพนม!AO32</f>
        <v>73502.070000000007</v>
      </c>
      <c r="L922" s="102">
        <f>นครพนม!AP32</f>
        <v>181175</v>
      </c>
      <c r="M922" s="102">
        <f>นครพนม!AQ32</f>
        <v>384073.55000000005</v>
      </c>
      <c r="N922" s="98"/>
      <c r="O922" s="98"/>
      <c r="P922" s="98"/>
      <c r="Q922" s="90">
        <f t="shared" si="34"/>
        <v>-202898.55000000005</v>
      </c>
      <c r="R922" s="91">
        <f t="shared" si="35"/>
        <v>53.87303003270889</v>
      </c>
    </row>
    <row r="923" spans="1:18" x14ac:dyDescent="0.7">
      <c r="A923" s="97">
        <v>6</v>
      </c>
      <c r="B923" s="98" t="s">
        <v>44</v>
      </c>
      <c r="C923" s="98" t="s">
        <v>529</v>
      </c>
      <c r="D923" s="98" t="s">
        <v>65</v>
      </c>
      <c r="E923" s="98" t="s">
        <v>530</v>
      </c>
      <c r="F923" s="98" t="s">
        <v>166</v>
      </c>
      <c r="G923" s="98" t="s">
        <v>1280</v>
      </c>
      <c r="H923" s="99">
        <v>3862</v>
      </c>
      <c r="I923" s="97">
        <v>3</v>
      </c>
      <c r="J923" s="100">
        <f>นครพนม!F33</f>
        <v>290183.24</v>
      </c>
      <c r="K923" s="101">
        <f>นครพนม!AO33</f>
        <v>340845.55</v>
      </c>
      <c r="L923" s="102">
        <f>นครพนม!AP33</f>
        <v>909499.76</v>
      </c>
      <c r="M923" s="102">
        <f>นครพนม!AQ33</f>
        <v>1044756.74</v>
      </c>
      <c r="N923" s="98"/>
      <c r="O923" s="98"/>
      <c r="P923" s="98"/>
      <c r="Q923" s="90">
        <f t="shared" si="34"/>
        <v>-135256.97999999998</v>
      </c>
      <c r="R923" s="91">
        <f t="shared" si="35"/>
        <v>235.49967892283792</v>
      </c>
    </row>
    <row r="924" spans="1:18" x14ac:dyDescent="0.7">
      <c r="A924" s="97">
        <v>7</v>
      </c>
      <c r="B924" s="98" t="s">
        <v>44</v>
      </c>
      <c r="C924" s="98" t="s">
        <v>529</v>
      </c>
      <c r="D924" s="98" t="s">
        <v>65</v>
      </c>
      <c r="E924" s="98" t="s">
        <v>530</v>
      </c>
      <c r="F924" s="98" t="s">
        <v>166</v>
      </c>
      <c r="G924" s="98" t="s">
        <v>1281</v>
      </c>
      <c r="H924" s="99">
        <v>4449</v>
      </c>
      <c r="I924" s="97">
        <v>3</v>
      </c>
      <c r="J924" s="100">
        <f>นครพนม!F34</f>
        <v>206442.94</v>
      </c>
      <c r="K924" s="101">
        <f>นครพนม!AO34</f>
        <v>210833.08</v>
      </c>
      <c r="L924" s="102">
        <f>นครพนม!AP34</f>
        <v>346730.64</v>
      </c>
      <c r="M924" s="102">
        <f>นครพนม!AQ34</f>
        <v>456483.35000000003</v>
      </c>
      <c r="N924" s="98"/>
      <c r="O924" s="98"/>
      <c r="P924" s="98"/>
      <c r="Q924" s="90">
        <f t="shared" si="34"/>
        <v>-109752.71000000002</v>
      </c>
      <c r="R924" s="91">
        <f t="shared" si="35"/>
        <v>77.934511126095757</v>
      </c>
    </row>
    <row r="925" spans="1:18" s="155" customFormat="1" x14ac:dyDescent="0.7">
      <c r="A925" s="149">
        <v>8</v>
      </c>
      <c r="B925" s="150" t="s">
        <v>44</v>
      </c>
      <c r="C925" s="150" t="s">
        <v>529</v>
      </c>
      <c r="D925" s="150" t="s">
        <v>65</v>
      </c>
      <c r="E925" s="150" t="s">
        <v>530</v>
      </c>
      <c r="F925" s="150" t="s">
        <v>166</v>
      </c>
      <c r="G925" s="150" t="s">
        <v>1282</v>
      </c>
      <c r="H925" s="144">
        <v>2114</v>
      </c>
      <c r="I925" s="149">
        <v>2</v>
      </c>
      <c r="J925" s="151">
        <f>นครพนม!F35</f>
        <v>25800.83</v>
      </c>
      <c r="K925" s="152">
        <f>นครพนม!AO35</f>
        <v>95390.48</v>
      </c>
      <c r="L925" s="151">
        <f>นครพนม!AP35</f>
        <v>190843.31</v>
      </c>
      <c r="M925" s="151">
        <f>นครพนม!AQ35</f>
        <v>229991.62999999998</v>
      </c>
      <c r="N925" s="150"/>
      <c r="O925" s="150"/>
      <c r="P925" s="150"/>
      <c r="Q925" s="153">
        <f t="shared" si="34"/>
        <v>-39148.319999999978</v>
      </c>
      <c r="R925" s="154">
        <f t="shared" si="35"/>
        <v>90.275927152317877</v>
      </c>
    </row>
    <row r="926" spans="1:18" x14ac:dyDescent="0.7">
      <c r="A926" s="97">
        <v>9</v>
      </c>
      <c r="B926" s="98" t="s">
        <v>44</v>
      </c>
      <c r="C926" s="98" t="s">
        <v>529</v>
      </c>
      <c r="D926" s="98" t="s">
        <v>65</v>
      </c>
      <c r="E926" s="98" t="s">
        <v>530</v>
      </c>
      <c r="F926" s="98" t="s">
        <v>166</v>
      </c>
      <c r="G926" s="98" t="s">
        <v>1283</v>
      </c>
      <c r="H926" s="99">
        <v>2727</v>
      </c>
      <c r="I926" s="97">
        <v>2</v>
      </c>
      <c r="J926" s="100">
        <f>นครพนม!F36</f>
        <v>540823.32999999996</v>
      </c>
      <c r="K926" s="101">
        <f>นครพนม!AO36</f>
        <v>753148.75</v>
      </c>
      <c r="L926" s="102">
        <f>นครพนม!AP36</f>
        <v>354124.09</v>
      </c>
      <c r="M926" s="102">
        <f>นครพนม!AQ36</f>
        <v>238945.77</v>
      </c>
      <c r="N926" s="98"/>
      <c r="O926" s="98"/>
      <c r="P926" s="98"/>
      <c r="Q926" s="90">
        <f t="shared" si="34"/>
        <v>115178.32000000004</v>
      </c>
      <c r="R926" s="91">
        <f t="shared" si="35"/>
        <v>129.85848551521821</v>
      </c>
    </row>
    <row r="927" spans="1:18" x14ac:dyDescent="0.7">
      <c r="A927" s="97">
        <v>10</v>
      </c>
      <c r="B927" s="98" t="s">
        <v>44</v>
      </c>
      <c r="C927" s="98" t="s">
        <v>529</v>
      </c>
      <c r="D927" s="98" t="s">
        <v>65</v>
      </c>
      <c r="E927" s="98" t="s">
        <v>530</v>
      </c>
      <c r="F927" s="98" t="s">
        <v>166</v>
      </c>
      <c r="G927" s="98" t="s">
        <v>1284</v>
      </c>
      <c r="H927" s="99">
        <v>2481</v>
      </c>
      <c r="I927" s="97">
        <v>2</v>
      </c>
      <c r="J927" s="100">
        <f>นครพนม!F37</f>
        <v>90545.53</v>
      </c>
      <c r="K927" s="101">
        <f>นครพนม!AO37</f>
        <v>236805.61</v>
      </c>
      <c r="L927" s="102">
        <f>นครพนม!AP37</f>
        <v>545646.41</v>
      </c>
      <c r="M927" s="102">
        <f>นครพนม!AQ37</f>
        <v>693476.05999999994</v>
      </c>
      <c r="N927" s="98"/>
      <c r="O927" s="98"/>
      <c r="P927" s="98"/>
      <c r="Q927" s="90">
        <f t="shared" si="34"/>
        <v>-147829.64999999991</v>
      </c>
      <c r="R927" s="91">
        <f t="shared" si="35"/>
        <v>219.93003224506248</v>
      </c>
    </row>
    <row r="928" spans="1:18" s="109" customFormat="1" x14ac:dyDescent="0.7">
      <c r="A928" s="103">
        <v>2</v>
      </c>
      <c r="B928" s="104" t="s">
        <v>44</v>
      </c>
      <c r="C928" s="104"/>
      <c r="D928" s="104"/>
      <c r="E928" s="104" t="s">
        <v>63</v>
      </c>
      <c r="F928" s="104"/>
      <c r="G928" s="104" t="s">
        <v>532</v>
      </c>
      <c r="H928" s="110">
        <f>SUM(H918:H927)</f>
        <v>31003</v>
      </c>
      <c r="I928" s="103"/>
      <c r="J928" s="106">
        <f>SUM(J918:J927)</f>
        <v>2492636.6399999997</v>
      </c>
      <c r="K928" s="141">
        <f>SUM(K918:K927)</f>
        <v>3153504.63</v>
      </c>
      <c r="L928" s="106">
        <f>SUM(L918:L927)</f>
        <v>5747293.169999999</v>
      </c>
      <c r="M928" s="106">
        <f>SUM(M918:M927)</f>
        <v>6529917.6199999992</v>
      </c>
      <c r="N928" s="104">
        <v>9</v>
      </c>
      <c r="O928" s="104">
        <v>9</v>
      </c>
      <c r="P928" s="104">
        <f>N928-O928</f>
        <v>0</v>
      </c>
      <c r="Q928" s="107">
        <f t="shared" si="34"/>
        <v>-782624.45000000019</v>
      </c>
      <c r="R928" s="108">
        <f>L928/H928</f>
        <v>185.37861400509624</v>
      </c>
    </row>
    <row r="929" spans="1:18" x14ac:dyDescent="0.7">
      <c r="A929" s="97">
        <v>1</v>
      </c>
      <c r="B929" s="98" t="s">
        <v>44</v>
      </c>
      <c r="C929" s="98" t="s">
        <v>533</v>
      </c>
      <c r="D929" s="98" t="s">
        <v>72</v>
      </c>
      <c r="E929" s="98" t="s">
        <v>534</v>
      </c>
      <c r="F929" s="98" t="s">
        <v>196</v>
      </c>
      <c r="G929" s="98" t="s">
        <v>535</v>
      </c>
      <c r="H929" s="99"/>
      <c r="I929" s="97"/>
      <c r="J929" s="100"/>
      <c r="K929" s="101"/>
      <c r="L929" s="102"/>
      <c r="M929" s="102"/>
      <c r="N929" s="98"/>
      <c r="O929" s="98"/>
      <c r="P929" s="98"/>
    </row>
    <row r="930" spans="1:18" x14ac:dyDescent="0.7">
      <c r="A930" s="97">
        <v>2</v>
      </c>
      <c r="B930" s="98" t="s">
        <v>44</v>
      </c>
      <c r="C930" s="98" t="s">
        <v>533</v>
      </c>
      <c r="D930" s="98" t="s">
        <v>72</v>
      </c>
      <c r="E930" s="98" t="s">
        <v>534</v>
      </c>
      <c r="F930" s="98" t="s">
        <v>166</v>
      </c>
      <c r="G930" s="98" t="s">
        <v>1285</v>
      </c>
      <c r="H930" s="99">
        <v>3561</v>
      </c>
      <c r="I930" s="97">
        <v>3</v>
      </c>
      <c r="J930" s="100">
        <f>นครพนม!F38</f>
        <v>695648.21</v>
      </c>
      <c r="K930" s="101">
        <f>นครพนม!AO38</f>
        <v>811848.75</v>
      </c>
      <c r="L930" s="102">
        <f>นครพนม!AP38</f>
        <v>813183.49</v>
      </c>
      <c r="M930" s="102">
        <f>นครพนม!AQ38</f>
        <v>583058.81000000006</v>
      </c>
      <c r="N930" s="98"/>
      <c r="O930" s="98"/>
      <c r="P930" s="98"/>
      <c r="Q930" s="90">
        <f t="shared" si="34"/>
        <v>230124.67999999993</v>
      </c>
      <c r="R930" s="91">
        <f t="shared" si="35"/>
        <v>228.35818309463633</v>
      </c>
    </row>
    <row r="931" spans="1:18" x14ac:dyDescent="0.7">
      <c r="A931" s="97">
        <v>3</v>
      </c>
      <c r="B931" s="98" t="s">
        <v>44</v>
      </c>
      <c r="C931" s="98" t="s">
        <v>533</v>
      </c>
      <c r="D931" s="98" t="s">
        <v>72</v>
      </c>
      <c r="E931" s="98" t="s">
        <v>534</v>
      </c>
      <c r="F931" s="98" t="s">
        <v>166</v>
      </c>
      <c r="G931" s="98" t="s">
        <v>1286</v>
      </c>
      <c r="H931" s="99">
        <v>4235</v>
      </c>
      <c r="I931" s="97">
        <v>3</v>
      </c>
      <c r="J931" s="100">
        <f>นครพนม!F39</f>
        <v>859466.6</v>
      </c>
      <c r="K931" s="101">
        <f>นครพนม!AO39</f>
        <v>1326553.81</v>
      </c>
      <c r="L931" s="102">
        <f>นครพนม!AP39</f>
        <v>984598.40999999992</v>
      </c>
      <c r="M931" s="102">
        <f>นครพนม!AQ39</f>
        <v>730468.57</v>
      </c>
      <c r="N931" s="98"/>
      <c r="O931" s="98"/>
      <c r="P931" s="98"/>
      <c r="Q931" s="90">
        <f t="shared" si="34"/>
        <v>254129.83999999997</v>
      </c>
      <c r="R931" s="91">
        <f t="shared" si="35"/>
        <v>232.49076977567884</v>
      </c>
    </row>
    <row r="932" spans="1:18" x14ac:dyDescent="0.7">
      <c r="A932" s="97">
        <v>4</v>
      </c>
      <c r="B932" s="98" t="s">
        <v>44</v>
      </c>
      <c r="C932" s="98" t="s">
        <v>533</v>
      </c>
      <c r="D932" s="98" t="s">
        <v>72</v>
      </c>
      <c r="E932" s="98" t="s">
        <v>534</v>
      </c>
      <c r="F932" s="98" t="s">
        <v>166</v>
      </c>
      <c r="G932" s="98" t="s">
        <v>1287</v>
      </c>
      <c r="H932" s="99">
        <v>1123</v>
      </c>
      <c r="I932" s="97">
        <v>1</v>
      </c>
      <c r="J932" s="100">
        <f>นครพนม!F40</f>
        <v>717370.58</v>
      </c>
      <c r="K932" s="101">
        <f>นครพนม!AO40</f>
        <v>864706.12</v>
      </c>
      <c r="L932" s="102">
        <f>นครพนม!AP40</f>
        <v>738498.07000000007</v>
      </c>
      <c r="M932" s="102">
        <f>นครพนม!AQ40</f>
        <v>613357.78</v>
      </c>
      <c r="N932" s="98"/>
      <c r="O932" s="98"/>
      <c r="P932" s="98"/>
      <c r="Q932" s="90">
        <f t="shared" si="34"/>
        <v>125140.29000000004</v>
      </c>
      <c r="R932" s="91">
        <f t="shared" si="35"/>
        <v>657.61181656277836</v>
      </c>
    </row>
    <row r="933" spans="1:18" x14ac:dyDescent="0.7">
      <c r="A933" s="97">
        <v>5</v>
      </c>
      <c r="B933" s="98" t="s">
        <v>44</v>
      </c>
      <c r="C933" s="98" t="s">
        <v>533</v>
      </c>
      <c r="D933" s="98" t="s">
        <v>72</v>
      </c>
      <c r="E933" s="98" t="s">
        <v>534</v>
      </c>
      <c r="F933" s="98" t="s">
        <v>166</v>
      </c>
      <c r="G933" s="98" t="s">
        <v>1288</v>
      </c>
      <c r="H933" s="99">
        <v>1984</v>
      </c>
      <c r="I933" s="97">
        <v>2</v>
      </c>
      <c r="J933" s="100">
        <f>นครพนม!F41</f>
        <v>727334.3</v>
      </c>
      <c r="K933" s="101">
        <f>นครพนม!AO41</f>
        <v>778711.2300000001</v>
      </c>
      <c r="L933" s="102">
        <f>นครพนม!AP41</f>
        <v>819904</v>
      </c>
      <c r="M933" s="102">
        <f>นครพนม!AQ41</f>
        <v>662214.74000000011</v>
      </c>
      <c r="N933" s="98"/>
      <c r="O933" s="98"/>
      <c r="P933" s="98"/>
      <c r="Q933" s="90">
        <f t="shared" si="34"/>
        <v>157689.25999999989</v>
      </c>
      <c r="R933" s="91">
        <f t="shared" si="35"/>
        <v>413.25806451612902</v>
      </c>
    </row>
    <row r="934" spans="1:18" x14ac:dyDescent="0.7">
      <c r="A934" s="97">
        <v>6</v>
      </c>
      <c r="B934" s="98" t="s">
        <v>44</v>
      </c>
      <c r="C934" s="98" t="s">
        <v>533</v>
      </c>
      <c r="D934" s="98" t="s">
        <v>72</v>
      </c>
      <c r="E934" s="98" t="s">
        <v>534</v>
      </c>
      <c r="F934" s="98" t="s">
        <v>166</v>
      </c>
      <c r="G934" s="98" t="s">
        <v>1289</v>
      </c>
      <c r="H934" s="99">
        <v>2515</v>
      </c>
      <c r="I934" s="97">
        <v>2</v>
      </c>
      <c r="J934" s="100">
        <f>นครพนม!F42</f>
        <v>264181.59000000003</v>
      </c>
      <c r="K934" s="101">
        <f>นครพนม!AO42</f>
        <v>541229.43000000005</v>
      </c>
      <c r="L934" s="102">
        <f>นครพนม!AP42</f>
        <v>674427.51</v>
      </c>
      <c r="M934" s="102">
        <f>นครพนม!AQ42</f>
        <v>646228.85</v>
      </c>
      <c r="N934" s="98"/>
      <c r="O934" s="98"/>
      <c r="P934" s="98"/>
      <c r="Q934" s="90">
        <f t="shared" si="34"/>
        <v>28198.660000000033</v>
      </c>
      <c r="R934" s="91">
        <f t="shared" si="35"/>
        <v>268.16203180914511</v>
      </c>
    </row>
    <row r="935" spans="1:18" x14ac:dyDescent="0.7">
      <c r="A935" s="97">
        <v>7</v>
      </c>
      <c r="B935" s="98" t="s">
        <v>44</v>
      </c>
      <c r="C935" s="98" t="s">
        <v>533</v>
      </c>
      <c r="D935" s="98" t="s">
        <v>72</v>
      </c>
      <c r="E935" s="98" t="s">
        <v>534</v>
      </c>
      <c r="F935" s="98" t="s">
        <v>166</v>
      </c>
      <c r="G935" s="98" t="s">
        <v>1290</v>
      </c>
      <c r="H935" s="99">
        <v>2195</v>
      </c>
      <c r="I935" s="97">
        <v>2</v>
      </c>
      <c r="J935" s="100">
        <f>นครพนม!F43</f>
        <v>398847.24</v>
      </c>
      <c r="K935" s="101">
        <f>นครพนม!AO43</f>
        <v>635319.54</v>
      </c>
      <c r="L935" s="102">
        <f>นครพนม!AP43</f>
        <v>866342.03</v>
      </c>
      <c r="M935" s="102">
        <f>นครพนม!AQ43</f>
        <v>772335.92999999993</v>
      </c>
      <c r="N935" s="98"/>
      <c r="O935" s="98"/>
      <c r="P935" s="98"/>
      <c r="Q935" s="90">
        <f t="shared" si="34"/>
        <v>94006.100000000093</v>
      </c>
      <c r="R935" s="91">
        <f t="shared" si="35"/>
        <v>394.68885193621867</v>
      </c>
    </row>
    <row r="936" spans="1:18" x14ac:dyDescent="0.7">
      <c r="A936" s="97">
        <v>8</v>
      </c>
      <c r="B936" s="98" t="s">
        <v>44</v>
      </c>
      <c r="C936" s="98" t="s">
        <v>533</v>
      </c>
      <c r="D936" s="98" t="s">
        <v>72</v>
      </c>
      <c r="E936" s="98" t="s">
        <v>534</v>
      </c>
      <c r="F936" s="98" t="s">
        <v>166</v>
      </c>
      <c r="G936" s="98" t="s">
        <v>1291</v>
      </c>
      <c r="H936" s="99">
        <v>2113</v>
      </c>
      <c r="I936" s="97">
        <v>2</v>
      </c>
      <c r="J936" s="100">
        <f>นครพนม!F44</f>
        <v>789343.33</v>
      </c>
      <c r="K936" s="101">
        <f>นครพนม!AO44</f>
        <v>1003594.5599999999</v>
      </c>
      <c r="L936" s="102">
        <f>นครพนม!AP44</f>
        <v>289813.58</v>
      </c>
      <c r="M936" s="102">
        <f>นครพนม!AQ44</f>
        <v>135103.01</v>
      </c>
      <c r="N936" s="98"/>
      <c r="O936" s="98"/>
      <c r="P936" s="98"/>
      <c r="Q936" s="90">
        <f t="shared" si="34"/>
        <v>154710.57</v>
      </c>
      <c r="R936" s="91">
        <f t="shared" si="35"/>
        <v>137.15739706578324</v>
      </c>
    </row>
    <row r="937" spans="1:18" x14ac:dyDescent="0.7">
      <c r="A937" s="97">
        <v>9</v>
      </c>
      <c r="B937" s="98" t="s">
        <v>44</v>
      </c>
      <c r="C937" s="98" t="s">
        <v>533</v>
      </c>
      <c r="D937" s="98" t="s">
        <v>72</v>
      </c>
      <c r="E937" s="98" t="s">
        <v>534</v>
      </c>
      <c r="F937" s="98" t="s">
        <v>166</v>
      </c>
      <c r="G937" s="98" t="s">
        <v>1292</v>
      </c>
      <c r="H937" s="99">
        <v>2880</v>
      </c>
      <c r="I937" s="97">
        <v>2</v>
      </c>
      <c r="J937" s="100">
        <f>นครพนม!F45</f>
        <v>1345298.18</v>
      </c>
      <c r="K937" s="101">
        <f>นครพนม!AO45</f>
        <v>1411581.8699999999</v>
      </c>
      <c r="L937" s="102">
        <f>นครพนม!AP45</f>
        <v>1203926.96</v>
      </c>
      <c r="M937" s="102">
        <f>นครพนม!AQ45</f>
        <v>817570.3</v>
      </c>
      <c r="N937" s="98"/>
      <c r="O937" s="98"/>
      <c r="P937" s="98"/>
      <c r="Q937" s="90">
        <f t="shared" si="34"/>
        <v>386356.65999999992</v>
      </c>
      <c r="R937" s="91">
        <f t="shared" si="35"/>
        <v>418.03019444444442</v>
      </c>
    </row>
    <row r="938" spans="1:18" x14ac:dyDescent="0.7">
      <c r="A938" s="97">
        <v>10</v>
      </c>
      <c r="B938" s="98" t="s">
        <v>44</v>
      </c>
      <c r="C938" s="98" t="s">
        <v>533</v>
      </c>
      <c r="D938" s="98" t="s">
        <v>72</v>
      </c>
      <c r="E938" s="98" t="s">
        <v>534</v>
      </c>
      <c r="F938" s="98" t="s">
        <v>166</v>
      </c>
      <c r="G938" s="98" t="s">
        <v>1293</v>
      </c>
      <c r="H938" s="99">
        <v>2008</v>
      </c>
      <c r="I938" s="97">
        <v>2</v>
      </c>
      <c r="J938" s="100">
        <f>นครพนม!F46</f>
        <v>360351.59</v>
      </c>
      <c r="K938" s="101">
        <f>นครพนม!AO46</f>
        <v>469920.33</v>
      </c>
      <c r="L938" s="102">
        <f>นครพนม!AP46</f>
        <v>770603.79</v>
      </c>
      <c r="M938" s="102">
        <f>นครพนม!AQ46</f>
        <v>762899.38</v>
      </c>
      <c r="N938" s="98"/>
      <c r="O938" s="98"/>
      <c r="P938" s="98"/>
      <c r="Q938" s="90">
        <f t="shared" si="34"/>
        <v>7704.4100000000326</v>
      </c>
      <c r="R938" s="91">
        <f t="shared" si="35"/>
        <v>383.76682768924303</v>
      </c>
    </row>
    <row r="939" spans="1:18" x14ac:dyDescent="0.7">
      <c r="A939" s="97">
        <v>11</v>
      </c>
      <c r="B939" s="98" t="s">
        <v>44</v>
      </c>
      <c r="C939" s="98" t="s">
        <v>533</v>
      </c>
      <c r="D939" s="98" t="s">
        <v>72</v>
      </c>
      <c r="E939" s="98" t="s">
        <v>534</v>
      </c>
      <c r="F939" s="98" t="s">
        <v>166</v>
      </c>
      <c r="G939" s="98" t="s">
        <v>1294</v>
      </c>
      <c r="H939" s="99">
        <v>1706</v>
      </c>
      <c r="I939" s="97">
        <v>2</v>
      </c>
      <c r="J939" s="100">
        <f>นครพนม!F47</f>
        <v>536786.52</v>
      </c>
      <c r="K939" s="101">
        <f>นครพนม!AO47</f>
        <v>584161.37</v>
      </c>
      <c r="L939" s="102">
        <f>นครพนม!AP47</f>
        <v>577420.49</v>
      </c>
      <c r="M939" s="102">
        <f>นครพนม!AQ47</f>
        <v>463504.16</v>
      </c>
      <c r="N939" s="98"/>
      <c r="O939" s="98"/>
      <c r="P939" s="98"/>
      <c r="Q939" s="90">
        <f t="shared" si="34"/>
        <v>113916.33000000002</v>
      </c>
      <c r="R939" s="91">
        <f t="shared" si="35"/>
        <v>338.46453106682299</v>
      </c>
    </row>
    <row r="940" spans="1:18" x14ac:dyDescent="0.7">
      <c r="A940" s="97">
        <v>12</v>
      </c>
      <c r="B940" s="98" t="s">
        <v>44</v>
      </c>
      <c r="C940" s="98" t="s">
        <v>533</v>
      </c>
      <c r="D940" s="98" t="s">
        <v>72</v>
      </c>
      <c r="E940" s="98" t="s">
        <v>534</v>
      </c>
      <c r="F940" s="98" t="s">
        <v>166</v>
      </c>
      <c r="G940" s="98" t="s">
        <v>1295</v>
      </c>
      <c r="H940" s="99">
        <v>1846</v>
      </c>
      <c r="I940" s="97">
        <v>2</v>
      </c>
      <c r="J940" s="100">
        <f>นครพนม!F48</f>
        <v>202395.31</v>
      </c>
      <c r="K940" s="101">
        <f>นครพนม!AO48</f>
        <v>428498.86</v>
      </c>
      <c r="L940" s="102">
        <f>นครพนม!AP48</f>
        <v>772392.21</v>
      </c>
      <c r="M940" s="102">
        <f>นครพนม!AQ48</f>
        <v>693300.21</v>
      </c>
      <c r="N940" s="98"/>
      <c r="O940" s="98"/>
      <c r="P940" s="98"/>
      <c r="Q940" s="90">
        <f t="shared" si="34"/>
        <v>79092</v>
      </c>
      <c r="R940" s="91">
        <f t="shared" si="35"/>
        <v>418.41398158179845</v>
      </c>
    </row>
    <row r="941" spans="1:18" x14ac:dyDescent="0.7">
      <c r="A941" s="97">
        <v>13</v>
      </c>
      <c r="B941" s="98" t="s">
        <v>44</v>
      </c>
      <c r="C941" s="98" t="s">
        <v>533</v>
      </c>
      <c r="D941" s="98" t="s">
        <v>72</v>
      </c>
      <c r="E941" s="98" t="s">
        <v>534</v>
      </c>
      <c r="F941" s="98" t="s">
        <v>166</v>
      </c>
      <c r="G941" s="98" t="s">
        <v>1296</v>
      </c>
      <c r="H941" s="99">
        <v>2707</v>
      </c>
      <c r="I941" s="97">
        <v>2</v>
      </c>
      <c r="J941" s="100">
        <f>นครพนม!F49</f>
        <v>711557.48</v>
      </c>
      <c r="K941" s="101">
        <f>นครพนม!AO49</f>
        <v>734638.57</v>
      </c>
      <c r="L941" s="102">
        <f>นครพนม!AP49</f>
        <v>817320.78</v>
      </c>
      <c r="M941" s="102">
        <f>นครพนม!AQ49</f>
        <v>667344.07999999996</v>
      </c>
      <c r="N941" s="98"/>
      <c r="O941" s="98"/>
      <c r="P941" s="98"/>
      <c r="Q941" s="90">
        <f t="shared" si="34"/>
        <v>149976.70000000007</v>
      </c>
      <c r="R941" s="91">
        <f t="shared" si="35"/>
        <v>301.92862209087554</v>
      </c>
    </row>
    <row r="942" spans="1:18" x14ac:dyDescent="0.7">
      <c r="A942" s="97">
        <v>14</v>
      </c>
      <c r="B942" s="98" t="s">
        <v>44</v>
      </c>
      <c r="C942" s="98" t="s">
        <v>533</v>
      </c>
      <c r="D942" s="98" t="s">
        <v>72</v>
      </c>
      <c r="E942" s="98" t="s">
        <v>534</v>
      </c>
      <c r="F942" s="98" t="s">
        <v>166</v>
      </c>
      <c r="G942" s="98" t="s">
        <v>1297</v>
      </c>
      <c r="H942" s="99">
        <v>2688</v>
      </c>
      <c r="I942" s="97">
        <v>2</v>
      </c>
      <c r="J942" s="100">
        <f>นครพนม!F50</f>
        <v>311989.15999999997</v>
      </c>
      <c r="K942" s="101">
        <f>นครพนม!AO50</f>
        <v>752796.66999999993</v>
      </c>
      <c r="L942" s="102">
        <f>นครพนม!AP50</f>
        <v>867789.2</v>
      </c>
      <c r="M942" s="102">
        <f>นครพนม!AQ50</f>
        <v>771464.09</v>
      </c>
      <c r="N942" s="98"/>
      <c r="O942" s="98"/>
      <c r="P942" s="98"/>
      <c r="Q942" s="90">
        <f t="shared" si="34"/>
        <v>96325.109999999986</v>
      </c>
      <c r="R942" s="91">
        <f t="shared" si="35"/>
        <v>322.83824404761901</v>
      </c>
    </row>
    <row r="943" spans="1:18" x14ac:dyDescent="0.7">
      <c r="A943" s="97">
        <v>15</v>
      </c>
      <c r="B943" s="98" t="s">
        <v>44</v>
      </c>
      <c r="C943" s="98" t="s">
        <v>533</v>
      </c>
      <c r="D943" s="98" t="s">
        <v>72</v>
      </c>
      <c r="E943" s="98" t="s">
        <v>534</v>
      </c>
      <c r="F943" s="98" t="s">
        <v>166</v>
      </c>
      <c r="G943" s="98" t="s">
        <v>1298</v>
      </c>
      <c r="H943" s="99">
        <v>2663</v>
      </c>
      <c r="I943" s="97">
        <v>2</v>
      </c>
      <c r="J943" s="100">
        <f>นครพนม!F51</f>
        <v>789856.74</v>
      </c>
      <c r="K943" s="101">
        <f>นครพนม!AO51</f>
        <v>969129.45</v>
      </c>
      <c r="L943" s="102">
        <f>นครพนม!AP51</f>
        <v>865419.83000000007</v>
      </c>
      <c r="M943" s="102">
        <f>นครพนม!AQ51</f>
        <v>578965.96</v>
      </c>
      <c r="N943" s="98"/>
      <c r="O943" s="98"/>
      <c r="P943" s="98"/>
      <c r="Q943" s="90">
        <f t="shared" si="34"/>
        <v>286453.87000000011</v>
      </c>
      <c r="R943" s="91">
        <f t="shared" si="35"/>
        <v>324.97928276380026</v>
      </c>
    </row>
    <row r="944" spans="1:18" x14ac:dyDescent="0.7">
      <c r="A944" s="97">
        <v>16</v>
      </c>
      <c r="B944" s="98" t="s">
        <v>44</v>
      </c>
      <c r="C944" s="98" t="s">
        <v>533</v>
      </c>
      <c r="D944" s="98" t="s">
        <v>72</v>
      </c>
      <c r="E944" s="98" t="s">
        <v>534</v>
      </c>
      <c r="F944" s="98" t="s">
        <v>166</v>
      </c>
      <c r="G944" s="98" t="s">
        <v>1299</v>
      </c>
      <c r="H944" s="99">
        <v>1880</v>
      </c>
      <c r="I944" s="97">
        <v>2</v>
      </c>
      <c r="J944" s="100">
        <f>นครพนม!F52</f>
        <v>963955.27</v>
      </c>
      <c r="K944" s="101">
        <f>นครพนม!AO52</f>
        <v>1125136.97</v>
      </c>
      <c r="L944" s="102">
        <f>นครพนม!AP52</f>
        <v>692910.12</v>
      </c>
      <c r="M944" s="102">
        <f>นครพนม!AQ52</f>
        <v>547140.1</v>
      </c>
      <c r="N944" s="98"/>
      <c r="O944" s="98"/>
      <c r="P944" s="98"/>
      <c r="Q944" s="90">
        <f t="shared" si="34"/>
        <v>145770.02000000002</v>
      </c>
      <c r="R944" s="91">
        <f t="shared" si="35"/>
        <v>368.56921276595745</v>
      </c>
    </row>
    <row r="945" spans="1:18" x14ac:dyDescent="0.7">
      <c r="A945" s="111">
        <v>17</v>
      </c>
      <c r="B945" s="112" t="s">
        <v>44</v>
      </c>
      <c r="C945" s="112" t="s">
        <v>533</v>
      </c>
      <c r="D945" s="112" t="s">
        <v>72</v>
      </c>
      <c r="E945" s="112" t="s">
        <v>534</v>
      </c>
      <c r="F945" s="112" t="s">
        <v>166</v>
      </c>
      <c r="G945" s="112" t="s">
        <v>1300</v>
      </c>
      <c r="H945" s="113">
        <v>2375</v>
      </c>
      <c r="I945" s="111">
        <v>2</v>
      </c>
      <c r="J945" s="100">
        <f>นครพนม!F53</f>
        <v>482744.57</v>
      </c>
      <c r="K945" s="101">
        <f>นครพนม!AO53</f>
        <v>557329.88</v>
      </c>
      <c r="L945" s="102">
        <f>นครพนม!AP53</f>
        <v>558152.46</v>
      </c>
      <c r="M945" s="102">
        <f>นครพนม!AQ53</f>
        <v>312001.42000000004</v>
      </c>
      <c r="N945" s="98"/>
      <c r="O945" s="98"/>
      <c r="P945" s="98"/>
      <c r="Q945" s="90">
        <f t="shared" si="34"/>
        <v>246151.03999999992</v>
      </c>
      <c r="R945" s="91">
        <f t="shared" si="35"/>
        <v>235.01156210526315</v>
      </c>
    </row>
    <row r="946" spans="1:18" x14ac:dyDescent="0.7">
      <c r="A946" s="111">
        <v>18</v>
      </c>
      <c r="B946" s="112" t="s">
        <v>44</v>
      </c>
      <c r="C946" s="112" t="s">
        <v>533</v>
      </c>
      <c r="D946" s="112" t="s">
        <v>72</v>
      </c>
      <c r="E946" s="112" t="s">
        <v>534</v>
      </c>
      <c r="F946" s="112" t="s">
        <v>166</v>
      </c>
      <c r="G946" s="112" t="s">
        <v>1301</v>
      </c>
      <c r="H946" s="113">
        <v>1804</v>
      </c>
      <c r="I946" s="111">
        <v>2</v>
      </c>
      <c r="J946" s="100">
        <f>นครพนม!F54</f>
        <v>335009.49</v>
      </c>
      <c r="K946" s="101">
        <f>นครพนม!AO54</f>
        <v>598035.64999999991</v>
      </c>
      <c r="L946" s="102">
        <f>นครพนม!AP54</f>
        <v>967363.95</v>
      </c>
      <c r="M946" s="102">
        <f>นครพนม!AQ54</f>
        <v>665429.78</v>
      </c>
      <c r="N946" s="98"/>
      <c r="O946" s="98"/>
      <c r="P946" s="98"/>
      <c r="Q946" s="90">
        <f t="shared" si="34"/>
        <v>301934.16999999993</v>
      </c>
      <c r="R946" s="91">
        <f t="shared" si="35"/>
        <v>536.23278824833699</v>
      </c>
    </row>
    <row r="947" spans="1:18" s="109" customFormat="1" x14ac:dyDescent="0.7">
      <c r="A947" s="103">
        <v>3</v>
      </c>
      <c r="B947" s="104" t="s">
        <v>44</v>
      </c>
      <c r="C947" s="104"/>
      <c r="D947" s="104"/>
      <c r="E947" s="104" t="s">
        <v>63</v>
      </c>
      <c r="F947" s="104"/>
      <c r="G947" s="104" t="s">
        <v>536</v>
      </c>
      <c r="H947" s="110">
        <f>SUM(H929:H946)</f>
        <v>40283</v>
      </c>
      <c r="I947" s="103"/>
      <c r="J947" s="106">
        <f>SUM(J929:J946)</f>
        <v>10492136.16</v>
      </c>
      <c r="K947" s="106">
        <f>SUM(K929:K946)</f>
        <v>13593193.060000001</v>
      </c>
      <c r="L947" s="106">
        <f>SUM(L929:L946)</f>
        <v>13280066.879999995</v>
      </c>
      <c r="M947" s="106">
        <f>SUM(M929:M946)</f>
        <v>10422387.169999998</v>
      </c>
      <c r="N947" s="104">
        <v>17</v>
      </c>
      <c r="O947" s="104">
        <v>17</v>
      </c>
      <c r="P947" s="104">
        <f>N947-O947</f>
        <v>0</v>
      </c>
      <c r="Q947" s="107">
        <f t="shared" si="34"/>
        <v>2857679.7099999972</v>
      </c>
      <c r="R947" s="108">
        <f>L947/H947</f>
        <v>329.66926197155118</v>
      </c>
    </row>
    <row r="948" spans="1:18" x14ac:dyDescent="0.7">
      <c r="A948" s="97">
        <v>1</v>
      </c>
      <c r="B948" s="98" t="s">
        <v>44</v>
      </c>
      <c r="C948" s="98" t="s">
        <v>537</v>
      </c>
      <c r="D948" s="98" t="s">
        <v>79</v>
      </c>
      <c r="E948" s="98" t="s">
        <v>538</v>
      </c>
      <c r="F948" s="98" t="s">
        <v>196</v>
      </c>
      <c r="G948" s="98" t="s">
        <v>539</v>
      </c>
      <c r="H948" s="99"/>
      <c r="I948" s="97"/>
      <c r="J948" s="100"/>
      <c r="K948" s="101"/>
      <c r="L948" s="102"/>
      <c r="M948" s="102"/>
      <c r="N948" s="98"/>
      <c r="O948" s="98"/>
      <c r="P948" s="98"/>
    </row>
    <row r="949" spans="1:18" x14ac:dyDescent="0.7">
      <c r="A949" s="97">
        <v>2</v>
      </c>
      <c r="B949" s="98" t="s">
        <v>44</v>
      </c>
      <c r="C949" s="98" t="s">
        <v>537</v>
      </c>
      <c r="D949" s="98" t="s">
        <v>79</v>
      </c>
      <c r="E949" s="98" t="s">
        <v>538</v>
      </c>
      <c r="F949" s="98" t="s">
        <v>166</v>
      </c>
      <c r="G949" s="98" t="s">
        <v>1302</v>
      </c>
      <c r="H949" s="99">
        <v>2423</v>
      </c>
      <c r="I949" s="97">
        <v>2</v>
      </c>
      <c r="J949" s="100">
        <f>นครพนม!F55</f>
        <v>450885.35</v>
      </c>
      <c r="K949" s="101">
        <f>นครพนม!AO55</f>
        <v>500462.85999999993</v>
      </c>
      <c r="L949" s="102">
        <f>นครพนม!AP55</f>
        <v>646948.49</v>
      </c>
      <c r="M949" s="102">
        <f>นครพนม!AQ55</f>
        <v>563395.4</v>
      </c>
      <c r="N949" s="98"/>
      <c r="O949" s="98"/>
      <c r="P949" s="98"/>
      <c r="Q949" s="90">
        <f t="shared" si="34"/>
        <v>83553.089999999967</v>
      </c>
      <c r="R949" s="91">
        <f t="shared" si="35"/>
        <v>267.00309120924476</v>
      </c>
    </row>
    <row r="950" spans="1:18" x14ac:dyDescent="0.7">
      <c r="A950" s="97">
        <v>3</v>
      </c>
      <c r="B950" s="98" t="s">
        <v>44</v>
      </c>
      <c r="C950" s="98" t="s">
        <v>537</v>
      </c>
      <c r="D950" s="98" t="s">
        <v>79</v>
      </c>
      <c r="E950" s="98" t="s">
        <v>538</v>
      </c>
      <c r="F950" s="98" t="s">
        <v>166</v>
      </c>
      <c r="G950" s="98" t="s">
        <v>1303</v>
      </c>
      <c r="H950" s="99">
        <v>1424</v>
      </c>
      <c r="I950" s="97">
        <v>1</v>
      </c>
      <c r="J950" s="100">
        <f>นครพนม!F56</f>
        <v>195481.53</v>
      </c>
      <c r="K950" s="101">
        <f>นครพนม!AO56</f>
        <v>290993.43</v>
      </c>
      <c r="L950" s="102">
        <f>นครพนม!AP56</f>
        <v>361780.32999999996</v>
      </c>
      <c r="M950" s="102">
        <f>นครพนม!AQ56</f>
        <v>370498.79</v>
      </c>
      <c r="N950" s="98"/>
      <c r="O950" s="98"/>
      <c r="P950" s="98"/>
      <c r="Q950" s="90">
        <f t="shared" si="34"/>
        <v>-8718.460000000021</v>
      </c>
      <c r="R950" s="91">
        <f t="shared" si="35"/>
        <v>254.05922050561796</v>
      </c>
    </row>
    <row r="951" spans="1:18" x14ac:dyDescent="0.7">
      <c r="A951" s="97">
        <v>4</v>
      </c>
      <c r="B951" s="98" t="s">
        <v>44</v>
      </c>
      <c r="C951" s="98" t="s">
        <v>537</v>
      </c>
      <c r="D951" s="98" t="s">
        <v>79</v>
      </c>
      <c r="E951" s="98" t="s">
        <v>538</v>
      </c>
      <c r="F951" s="98" t="s">
        <v>166</v>
      </c>
      <c r="G951" s="98" t="s">
        <v>1304</v>
      </c>
      <c r="H951" s="99">
        <v>1355</v>
      </c>
      <c r="I951" s="97">
        <v>1</v>
      </c>
      <c r="J951" s="100">
        <f>นครพนม!F57</f>
        <v>113761.78</v>
      </c>
      <c r="K951" s="101">
        <f>นครพนม!AO57</f>
        <v>209612.67</v>
      </c>
      <c r="L951" s="102">
        <f>นครพนม!AP57</f>
        <v>416136.01</v>
      </c>
      <c r="M951" s="102">
        <f>นครพนม!AQ57</f>
        <v>395858.69</v>
      </c>
      <c r="N951" s="98"/>
      <c r="O951" s="98"/>
      <c r="P951" s="98"/>
      <c r="Q951" s="90">
        <f t="shared" si="34"/>
        <v>20277.320000000007</v>
      </c>
      <c r="R951" s="91">
        <f t="shared" si="35"/>
        <v>307.11144649446493</v>
      </c>
    </row>
    <row r="952" spans="1:18" x14ac:dyDescent="0.7">
      <c r="A952" s="97">
        <v>5</v>
      </c>
      <c r="B952" s="98" t="s">
        <v>44</v>
      </c>
      <c r="C952" s="98" t="s">
        <v>537</v>
      </c>
      <c r="D952" s="98" t="s">
        <v>79</v>
      </c>
      <c r="E952" s="98" t="s">
        <v>538</v>
      </c>
      <c r="F952" s="98" t="s">
        <v>166</v>
      </c>
      <c r="G952" s="98" t="s">
        <v>1305</v>
      </c>
      <c r="H952" s="99">
        <v>2385</v>
      </c>
      <c r="I952" s="97">
        <v>2</v>
      </c>
      <c r="J952" s="100">
        <f>นครพนม!F58</f>
        <v>708837.89</v>
      </c>
      <c r="K952" s="101">
        <f>นครพนม!AO58</f>
        <v>784077.03</v>
      </c>
      <c r="L952" s="102">
        <f>นครพนม!AP58</f>
        <v>568614.84000000008</v>
      </c>
      <c r="M952" s="102">
        <f>นครพนม!AQ58</f>
        <v>467202.13</v>
      </c>
      <c r="N952" s="98"/>
      <c r="O952" s="98"/>
      <c r="P952" s="98"/>
      <c r="Q952" s="90">
        <f t="shared" si="34"/>
        <v>101412.71000000008</v>
      </c>
      <c r="R952" s="91">
        <f t="shared" si="35"/>
        <v>238.41293081761009</v>
      </c>
    </row>
    <row r="953" spans="1:18" x14ac:dyDescent="0.7">
      <c r="A953" s="97">
        <v>6</v>
      </c>
      <c r="B953" s="98" t="s">
        <v>44</v>
      </c>
      <c r="C953" s="98" t="s">
        <v>537</v>
      </c>
      <c r="D953" s="98" t="s">
        <v>79</v>
      </c>
      <c r="E953" s="98" t="s">
        <v>538</v>
      </c>
      <c r="F953" s="98" t="s">
        <v>166</v>
      </c>
      <c r="G953" s="98" t="s">
        <v>1306</v>
      </c>
      <c r="H953" s="99">
        <v>1462</v>
      </c>
      <c r="I953" s="97">
        <v>1</v>
      </c>
      <c r="J953" s="100">
        <f>นครพนม!F59</f>
        <v>197712.04</v>
      </c>
      <c r="K953" s="101">
        <f>นครพนม!AO59</f>
        <v>240438.01</v>
      </c>
      <c r="L953" s="102">
        <f>นครพนม!AP59</f>
        <v>585101.17999999993</v>
      </c>
      <c r="M953" s="102">
        <f>นครพนม!AQ59</f>
        <v>560727.97</v>
      </c>
      <c r="N953" s="98"/>
      <c r="O953" s="98"/>
      <c r="P953" s="98"/>
      <c r="Q953" s="90">
        <f t="shared" si="34"/>
        <v>24373.209999999963</v>
      </c>
      <c r="R953" s="91">
        <f t="shared" si="35"/>
        <v>400.20600547195619</v>
      </c>
    </row>
    <row r="954" spans="1:18" x14ac:dyDescent="0.7">
      <c r="A954" s="97">
        <v>7</v>
      </c>
      <c r="B954" s="98" t="s">
        <v>44</v>
      </c>
      <c r="C954" s="98" t="s">
        <v>537</v>
      </c>
      <c r="D954" s="98" t="s">
        <v>79</v>
      </c>
      <c r="E954" s="98" t="s">
        <v>538</v>
      </c>
      <c r="F954" s="98" t="s">
        <v>166</v>
      </c>
      <c r="G954" s="98" t="s">
        <v>1307</v>
      </c>
      <c r="H954" s="99">
        <v>2682</v>
      </c>
      <c r="I954" s="97">
        <v>2</v>
      </c>
      <c r="J954" s="100">
        <f>นครพนม!F60</f>
        <v>15223.29</v>
      </c>
      <c r="K954" s="101">
        <f>นครพนม!AO60</f>
        <v>81773.33</v>
      </c>
      <c r="L954" s="102">
        <f>นครพนม!AP60</f>
        <v>731323.75</v>
      </c>
      <c r="M954" s="102">
        <f>นครพนม!AQ60</f>
        <v>768063.41999999993</v>
      </c>
      <c r="N954" s="98"/>
      <c r="O954" s="98"/>
      <c r="P954" s="98"/>
      <c r="Q954" s="90">
        <f t="shared" si="34"/>
        <v>-36739.669999999925</v>
      </c>
      <c r="R954" s="91">
        <f t="shared" si="35"/>
        <v>272.67850484712903</v>
      </c>
    </row>
    <row r="955" spans="1:18" x14ac:dyDescent="0.7">
      <c r="A955" s="97">
        <v>8</v>
      </c>
      <c r="B955" s="98" t="s">
        <v>44</v>
      </c>
      <c r="C955" s="98" t="s">
        <v>537</v>
      </c>
      <c r="D955" s="98" t="s">
        <v>79</v>
      </c>
      <c r="E955" s="98" t="s">
        <v>538</v>
      </c>
      <c r="F955" s="98" t="s">
        <v>166</v>
      </c>
      <c r="G955" s="98" t="s">
        <v>1308</v>
      </c>
      <c r="H955" s="99">
        <v>4067</v>
      </c>
      <c r="I955" s="97">
        <v>3</v>
      </c>
      <c r="J955" s="100">
        <f>นครพนม!F61</f>
        <v>355375.29</v>
      </c>
      <c r="K955" s="101">
        <f>นครพนม!AO61</f>
        <v>424616.52</v>
      </c>
      <c r="L955" s="102">
        <f>นครพนม!AP61</f>
        <v>650810.31000000006</v>
      </c>
      <c r="M955" s="102">
        <f>นครพนม!AQ61</f>
        <v>611515.53</v>
      </c>
      <c r="N955" s="98"/>
      <c r="O955" s="98"/>
      <c r="P955" s="98"/>
      <c r="Q955" s="90">
        <f t="shared" si="34"/>
        <v>39294.780000000028</v>
      </c>
      <c r="R955" s="91">
        <f t="shared" si="35"/>
        <v>160.02220555692159</v>
      </c>
    </row>
    <row r="956" spans="1:18" x14ac:dyDescent="0.7">
      <c r="A956" s="97">
        <v>9</v>
      </c>
      <c r="B956" s="98" t="s">
        <v>44</v>
      </c>
      <c r="C956" s="98" t="s">
        <v>537</v>
      </c>
      <c r="D956" s="98" t="s">
        <v>79</v>
      </c>
      <c r="E956" s="98" t="s">
        <v>538</v>
      </c>
      <c r="F956" s="98" t="s">
        <v>166</v>
      </c>
      <c r="G956" s="98" t="s">
        <v>1309</v>
      </c>
      <c r="H956" s="99">
        <v>2581</v>
      </c>
      <c r="I956" s="97">
        <v>2</v>
      </c>
      <c r="J956" s="100">
        <f>นครพนม!F62</f>
        <v>230852.2</v>
      </c>
      <c r="K956" s="101">
        <f>นครพนม!AO62</f>
        <v>297655.40999999997</v>
      </c>
      <c r="L956" s="102">
        <f>นครพนม!AP62</f>
        <v>734621.48</v>
      </c>
      <c r="M956" s="102">
        <f>นครพนม!AQ62</f>
        <v>755441.78</v>
      </c>
      <c r="N956" s="98"/>
      <c r="O956" s="98"/>
      <c r="P956" s="98"/>
      <c r="Q956" s="90">
        <f t="shared" si="34"/>
        <v>-20820.300000000047</v>
      </c>
      <c r="R956" s="91">
        <f t="shared" si="35"/>
        <v>284.62668733049208</v>
      </c>
    </row>
    <row r="957" spans="1:18" x14ac:dyDescent="0.7">
      <c r="A957" s="97">
        <v>10</v>
      </c>
      <c r="B957" s="98" t="s">
        <v>44</v>
      </c>
      <c r="C957" s="98" t="s">
        <v>537</v>
      </c>
      <c r="D957" s="98" t="s">
        <v>79</v>
      </c>
      <c r="E957" s="98" t="s">
        <v>538</v>
      </c>
      <c r="F957" s="98" t="s">
        <v>166</v>
      </c>
      <c r="G957" s="98" t="s">
        <v>1310</v>
      </c>
      <c r="H957" s="99">
        <v>1424</v>
      </c>
      <c r="I957" s="97">
        <v>1</v>
      </c>
      <c r="J957" s="100">
        <f>นครพนม!F63</f>
        <v>192689.94</v>
      </c>
      <c r="K957" s="101">
        <f>นครพนม!AO63</f>
        <v>236569.92</v>
      </c>
      <c r="L957" s="102">
        <f>นครพนม!AP63</f>
        <v>848919.12</v>
      </c>
      <c r="M957" s="102">
        <f>นครพนม!AQ63</f>
        <v>864790.82</v>
      </c>
      <c r="N957" s="98"/>
      <c r="O957" s="98"/>
      <c r="P957" s="98"/>
      <c r="Q957" s="90">
        <f t="shared" si="34"/>
        <v>-15871.699999999953</v>
      </c>
      <c r="R957" s="91">
        <f t="shared" si="35"/>
        <v>596.15106741573038</v>
      </c>
    </row>
    <row r="958" spans="1:18" s="109" customFormat="1" x14ac:dyDescent="0.7">
      <c r="A958" s="103">
        <v>4</v>
      </c>
      <c r="B958" s="104" t="s">
        <v>44</v>
      </c>
      <c r="C958" s="104"/>
      <c r="D958" s="104"/>
      <c r="E958" s="104" t="s">
        <v>63</v>
      </c>
      <c r="F958" s="104"/>
      <c r="G958" s="104" t="s">
        <v>540</v>
      </c>
      <c r="H958" s="110">
        <f>SUM(H948:H957)</f>
        <v>19803</v>
      </c>
      <c r="I958" s="103"/>
      <c r="J958" s="106">
        <f>SUM(J948:J957)</f>
        <v>2460819.31</v>
      </c>
      <c r="K958" s="106">
        <f>SUM(K948:K957)</f>
        <v>3066199.18</v>
      </c>
      <c r="L958" s="106">
        <f>SUM(L948:L957)</f>
        <v>5544255.5100000007</v>
      </c>
      <c r="M958" s="106">
        <f>SUM(M948:M957)</f>
        <v>5357494.53</v>
      </c>
      <c r="N958" s="104">
        <v>9</v>
      </c>
      <c r="O958" s="104">
        <v>9</v>
      </c>
      <c r="P958" s="104">
        <f>N958-O958</f>
        <v>0</v>
      </c>
      <c r="Q958" s="107">
        <f t="shared" si="34"/>
        <v>186760.98000000045</v>
      </c>
      <c r="R958" s="108">
        <f>L958/H958</f>
        <v>279.97048477503409</v>
      </c>
    </row>
    <row r="959" spans="1:18" x14ac:dyDescent="0.7">
      <c r="A959" s="97">
        <v>1</v>
      </c>
      <c r="B959" s="98" t="s">
        <v>44</v>
      </c>
      <c r="C959" s="98" t="s">
        <v>541</v>
      </c>
      <c r="D959" s="98" t="s">
        <v>122</v>
      </c>
      <c r="E959" s="98" t="s">
        <v>542</v>
      </c>
      <c r="F959" s="98" t="s">
        <v>315</v>
      </c>
      <c r="G959" s="98" t="s">
        <v>543</v>
      </c>
      <c r="H959" s="99"/>
      <c r="I959" s="97"/>
      <c r="J959" s="100"/>
      <c r="K959" s="101"/>
      <c r="L959" s="102"/>
      <c r="M959" s="102"/>
      <c r="N959" s="98"/>
      <c r="O959" s="98"/>
      <c r="P959" s="98"/>
    </row>
    <row r="960" spans="1:18" x14ac:dyDescent="0.7">
      <c r="A960" s="97">
        <v>2</v>
      </c>
      <c r="B960" s="98" t="s">
        <v>44</v>
      </c>
      <c r="C960" s="98" t="s">
        <v>541</v>
      </c>
      <c r="D960" s="98" t="s">
        <v>122</v>
      </c>
      <c r="E960" s="98" t="s">
        <v>542</v>
      </c>
      <c r="F960" s="98" t="s">
        <v>166</v>
      </c>
      <c r="G960" s="98" t="s">
        <v>1311</v>
      </c>
      <c r="H960" s="99">
        <v>4840</v>
      </c>
      <c r="I960" s="97">
        <v>4</v>
      </c>
      <c r="J960" s="100">
        <f>นครพนม!F64</f>
        <v>947303.47</v>
      </c>
      <c r="K960" s="101">
        <f>นครพนม!AO64</f>
        <v>1380986.35</v>
      </c>
      <c r="L960" s="102">
        <f>นครพนม!AP64</f>
        <v>1047130.28</v>
      </c>
      <c r="M960" s="102">
        <f>นครพนม!AQ64</f>
        <v>1135660.45</v>
      </c>
      <c r="N960" s="98"/>
      <c r="O960" s="98"/>
      <c r="P960" s="98"/>
      <c r="Q960" s="90">
        <f t="shared" si="34"/>
        <v>-88530.169999999925</v>
      </c>
      <c r="R960" s="91">
        <f t="shared" si="35"/>
        <v>216.34923140495869</v>
      </c>
    </row>
    <row r="961" spans="1:18" x14ac:dyDescent="0.7">
      <c r="A961" s="97">
        <v>3</v>
      </c>
      <c r="B961" s="98" t="s">
        <v>44</v>
      </c>
      <c r="C961" s="98" t="s">
        <v>541</v>
      </c>
      <c r="D961" s="98" t="s">
        <v>122</v>
      </c>
      <c r="E961" s="98" t="s">
        <v>542</v>
      </c>
      <c r="F961" s="98" t="s">
        <v>166</v>
      </c>
      <c r="G961" s="98" t="s">
        <v>1312</v>
      </c>
      <c r="H961" s="99">
        <v>1989</v>
      </c>
      <c r="I961" s="97">
        <v>2</v>
      </c>
      <c r="J961" s="100">
        <f>นครพนม!F65</f>
        <v>678758.64</v>
      </c>
      <c r="K961" s="101">
        <f>นครพนม!AO65</f>
        <v>663224.1</v>
      </c>
      <c r="L961" s="102">
        <f>นครพนม!AP65</f>
        <v>558111.85</v>
      </c>
      <c r="M961" s="102">
        <f>นครพนม!AQ65</f>
        <v>603942.64999999991</v>
      </c>
      <c r="N961" s="98"/>
      <c r="O961" s="98"/>
      <c r="P961" s="98"/>
      <c r="Q961" s="90">
        <f t="shared" si="34"/>
        <v>-45830.79999999993</v>
      </c>
      <c r="R961" s="91">
        <f t="shared" si="35"/>
        <v>280.59922071392657</v>
      </c>
    </row>
    <row r="962" spans="1:18" x14ac:dyDescent="0.7">
      <c r="A962" s="97">
        <v>4</v>
      </c>
      <c r="B962" s="98" t="s">
        <v>44</v>
      </c>
      <c r="C962" s="98" t="s">
        <v>541</v>
      </c>
      <c r="D962" s="98" t="s">
        <v>122</v>
      </c>
      <c r="E962" s="98" t="s">
        <v>542</v>
      </c>
      <c r="F962" s="98" t="s">
        <v>166</v>
      </c>
      <c r="G962" s="98" t="s">
        <v>1313</v>
      </c>
      <c r="H962" s="99">
        <v>1664</v>
      </c>
      <c r="I962" s="97">
        <v>2</v>
      </c>
      <c r="J962" s="100">
        <f>นครพนม!F66</f>
        <v>384096.39</v>
      </c>
      <c r="K962" s="101">
        <f>นครพนม!AO66</f>
        <v>453521.4</v>
      </c>
      <c r="L962" s="102">
        <f>นครพนม!AP66</f>
        <v>566865.47</v>
      </c>
      <c r="M962" s="102">
        <f>นครพนม!AQ66</f>
        <v>707761.29</v>
      </c>
      <c r="N962" s="98"/>
      <c r="O962" s="98"/>
      <c r="P962" s="98"/>
      <c r="Q962" s="90">
        <f t="shared" si="34"/>
        <v>-140895.82000000007</v>
      </c>
      <c r="R962" s="91">
        <f t="shared" si="35"/>
        <v>340.66434495192306</v>
      </c>
    </row>
    <row r="963" spans="1:18" x14ac:dyDescent="0.7">
      <c r="A963" s="97">
        <v>5</v>
      </c>
      <c r="B963" s="98" t="s">
        <v>44</v>
      </c>
      <c r="C963" s="98" t="s">
        <v>541</v>
      </c>
      <c r="D963" s="98" t="s">
        <v>122</v>
      </c>
      <c r="E963" s="98" t="s">
        <v>542</v>
      </c>
      <c r="F963" s="98" t="s">
        <v>166</v>
      </c>
      <c r="G963" s="98" t="s">
        <v>1314</v>
      </c>
      <c r="H963" s="99">
        <v>4566</v>
      </c>
      <c r="I963" s="97">
        <v>4</v>
      </c>
      <c r="J963" s="100">
        <f>นครพนม!F67</f>
        <v>558578.39</v>
      </c>
      <c r="K963" s="101">
        <f>นครพนม!AO67</f>
        <v>864957.93</v>
      </c>
      <c r="L963" s="102">
        <f>นครพนม!AP67</f>
        <v>1084571.2799999998</v>
      </c>
      <c r="M963" s="102">
        <f>นครพนม!AQ67</f>
        <v>862814.24</v>
      </c>
      <c r="N963" s="98"/>
      <c r="O963" s="98"/>
      <c r="P963" s="98"/>
      <c r="Q963" s="90">
        <f t="shared" si="34"/>
        <v>221757.0399999998</v>
      </c>
      <c r="R963" s="91">
        <f t="shared" si="35"/>
        <v>237.53203679369247</v>
      </c>
    </row>
    <row r="964" spans="1:18" x14ac:dyDescent="0.7">
      <c r="A964" s="97">
        <v>6</v>
      </c>
      <c r="B964" s="98" t="s">
        <v>44</v>
      </c>
      <c r="C964" s="98" t="s">
        <v>541</v>
      </c>
      <c r="D964" s="98" t="s">
        <v>122</v>
      </c>
      <c r="E964" s="98" t="s">
        <v>542</v>
      </c>
      <c r="F964" s="98" t="s">
        <v>166</v>
      </c>
      <c r="G964" s="98" t="s">
        <v>1315</v>
      </c>
      <c r="H964" s="99">
        <v>3846</v>
      </c>
      <c r="I964" s="97">
        <v>3</v>
      </c>
      <c r="J964" s="100">
        <f>นครพนม!F68</f>
        <v>550426.06999999995</v>
      </c>
      <c r="K964" s="101">
        <f>นครพนม!AO68</f>
        <v>606871.02999999991</v>
      </c>
      <c r="L964" s="102">
        <f>นครพนม!AP68</f>
        <v>1616222.2399999998</v>
      </c>
      <c r="M964" s="102">
        <f>นครพนม!AQ68</f>
        <v>1617579.29</v>
      </c>
      <c r="N964" s="98"/>
      <c r="O964" s="98"/>
      <c r="P964" s="98"/>
      <c r="Q964" s="90">
        <f t="shared" si="34"/>
        <v>-1357.0500000002794</v>
      </c>
      <c r="R964" s="91">
        <f t="shared" si="35"/>
        <v>420.23459178367131</v>
      </c>
    </row>
    <row r="965" spans="1:18" x14ac:dyDescent="0.7">
      <c r="A965" s="97">
        <v>7</v>
      </c>
      <c r="B965" s="98" t="s">
        <v>44</v>
      </c>
      <c r="C965" s="98" t="s">
        <v>541</v>
      </c>
      <c r="D965" s="98" t="s">
        <v>122</v>
      </c>
      <c r="E965" s="98" t="s">
        <v>542</v>
      </c>
      <c r="F965" s="98" t="s">
        <v>166</v>
      </c>
      <c r="G965" s="98" t="s">
        <v>1316</v>
      </c>
      <c r="H965" s="99">
        <v>2300</v>
      </c>
      <c r="I965" s="97">
        <v>2</v>
      </c>
      <c r="J965" s="100">
        <f>นครพนม!F69</f>
        <v>636115.77</v>
      </c>
      <c r="K965" s="101">
        <f>นครพนม!AO69</f>
        <v>789406.4800000001</v>
      </c>
      <c r="L965" s="102">
        <f>นครพนม!AP69</f>
        <v>598019.62</v>
      </c>
      <c r="M965" s="102">
        <f>นครพนม!AQ69</f>
        <v>641917.72</v>
      </c>
      <c r="N965" s="98"/>
      <c r="O965" s="98"/>
      <c r="P965" s="98"/>
      <c r="Q965" s="90">
        <f t="shared" si="34"/>
        <v>-43898.099999999977</v>
      </c>
      <c r="R965" s="91">
        <f t="shared" si="35"/>
        <v>260.00853043478259</v>
      </c>
    </row>
    <row r="966" spans="1:18" x14ac:dyDescent="0.7">
      <c r="A966" s="97">
        <v>8</v>
      </c>
      <c r="B966" s="98" t="s">
        <v>44</v>
      </c>
      <c r="C966" s="98" t="s">
        <v>541</v>
      </c>
      <c r="D966" s="98" t="s">
        <v>122</v>
      </c>
      <c r="E966" s="98" t="s">
        <v>542</v>
      </c>
      <c r="F966" s="98" t="s">
        <v>166</v>
      </c>
      <c r="G966" s="98" t="s">
        <v>1317</v>
      </c>
      <c r="H966" s="99">
        <v>2685</v>
      </c>
      <c r="I966" s="97">
        <v>2</v>
      </c>
      <c r="J966" s="100">
        <f>นครพนม!F70</f>
        <v>801294.76</v>
      </c>
      <c r="K966" s="101">
        <f>นครพนม!AO70</f>
        <v>893327.79</v>
      </c>
      <c r="L966" s="102">
        <f>นครพนม!AP70</f>
        <v>688002.42</v>
      </c>
      <c r="M966" s="102">
        <f>นครพนม!AQ70</f>
        <v>780745.04</v>
      </c>
      <c r="N966" s="98"/>
      <c r="O966" s="98"/>
      <c r="P966" s="98"/>
      <c r="Q966" s="90">
        <f t="shared" ref="Q966:Q1028" si="36">L966-M966</f>
        <v>-92742.62</v>
      </c>
      <c r="R966" s="91">
        <f t="shared" ref="R966:R1027" si="37">L966/H966</f>
        <v>256.23926256983242</v>
      </c>
    </row>
    <row r="967" spans="1:18" x14ac:dyDescent="0.7">
      <c r="A967" s="97">
        <v>9</v>
      </c>
      <c r="B967" s="98" t="s">
        <v>44</v>
      </c>
      <c r="C967" s="98" t="s">
        <v>541</v>
      </c>
      <c r="D967" s="98" t="s">
        <v>122</v>
      </c>
      <c r="E967" s="98" t="s">
        <v>542</v>
      </c>
      <c r="F967" s="98" t="s">
        <v>166</v>
      </c>
      <c r="G967" s="98" t="s">
        <v>1318</v>
      </c>
      <c r="H967" s="99">
        <v>4912</v>
      </c>
      <c r="I967" s="97">
        <v>4</v>
      </c>
      <c r="J967" s="100">
        <f>นครพนม!F71</f>
        <v>939811.35</v>
      </c>
      <c r="K967" s="101">
        <f>นครพนม!AO71</f>
        <v>960711.29999999993</v>
      </c>
      <c r="L967" s="102">
        <f>นครพนม!AP71</f>
        <v>1033320.5900000001</v>
      </c>
      <c r="M967" s="102">
        <f>นครพนม!AQ71</f>
        <v>1006640.3300000001</v>
      </c>
      <c r="N967" s="98"/>
      <c r="O967" s="98"/>
      <c r="P967" s="98"/>
      <c r="Q967" s="90">
        <f t="shared" si="36"/>
        <v>26680.260000000009</v>
      </c>
      <c r="R967" s="91">
        <f t="shared" si="37"/>
        <v>210.36656962540718</v>
      </c>
    </row>
    <row r="968" spans="1:18" x14ac:dyDescent="0.7">
      <c r="A968" s="97">
        <v>10</v>
      </c>
      <c r="B968" s="98" t="s">
        <v>44</v>
      </c>
      <c r="C968" s="98" t="s">
        <v>541</v>
      </c>
      <c r="D968" s="98" t="s">
        <v>122</v>
      </c>
      <c r="E968" s="98" t="s">
        <v>542</v>
      </c>
      <c r="F968" s="98" t="s">
        <v>166</v>
      </c>
      <c r="G968" s="98" t="s">
        <v>1319</v>
      </c>
      <c r="H968" s="99">
        <v>4333</v>
      </c>
      <c r="I968" s="97">
        <v>3</v>
      </c>
      <c r="J968" s="100">
        <f>นครพนม!F72</f>
        <v>315020.3</v>
      </c>
      <c r="K968" s="101">
        <f>นครพนม!AO72</f>
        <v>476152.36</v>
      </c>
      <c r="L968" s="102">
        <f>นครพนม!AP72</f>
        <v>1242629.5</v>
      </c>
      <c r="M968" s="102">
        <f>นครพนม!AQ72</f>
        <v>1192014.2</v>
      </c>
      <c r="N968" s="98"/>
      <c r="O968" s="98"/>
      <c r="P968" s="98"/>
      <c r="Q968" s="90">
        <f t="shared" si="36"/>
        <v>50615.300000000047</v>
      </c>
      <c r="R968" s="91">
        <f t="shared" si="37"/>
        <v>286.78271405492728</v>
      </c>
    </row>
    <row r="969" spans="1:18" x14ac:dyDescent="0.7">
      <c r="A969" s="97">
        <v>11</v>
      </c>
      <c r="B969" s="98" t="s">
        <v>44</v>
      </c>
      <c r="C969" s="98" t="s">
        <v>541</v>
      </c>
      <c r="D969" s="98" t="s">
        <v>122</v>
      </c>
      <c r="E969" s="98" t="s">
        <v>542</v>
      </c>
      <c r="F969" s="98" t="s">
        <v>166</v>
      </c>
      <c r="G969" s="98" t="s">
        <v>1320</v>
      </c>
      <c r="H969" s="99">
        <v>3150</v>
      </c>
      <c r="I969" s="97">
        <v>3</v>
      </c>
      <c r="J969" s="100">
        <f>นครพนม!F73</f>
        <v>655932.30000000005</v>
      </c>
      <c r="K969" s="101">
        <f>นครพนม!AO73</f>
        <v>638895.03</v>
      </c>
      <c r="L969" s="102">
        <f>นครพนม!AP73</f>
        <v>863589.76</v>
      </c>
      <c r="M969" s="102">
        <f>นครพนม!AQ73</f>
        <v>907451.41999999993</v>
      </c>
      <c r="N969" s="98"/>
      <c r="O969" s="98"/>
      <c r="P969" s="98"/>
      <c r="Q969" s="90">
        <f t="shared" si="36"/>
        <v>-43861.659999999916</v>
      </c>
      <c r="R969" s="91">
        <f t="shared" si="37"/>
        <v>274.15547936507937</v>
      </c>
    </row>
    <row r="970" spans="1:18" x14ac:dyDescent="0.7">
      <c r="A970" s="97">
        <v>12</v>
      </c>
      <c r="B970" s="98" t="s">
        <v>44</v>
      </c>
      <c r="C970" s="98" t="s">
        <v>541</v>
      </c>
      <c r="D970" s="98" t="s">
        <v>122</v>
      </c>
      <c r="E970" s="98" t="s">
        <v>542</v>
      </c>
      <c r="F970" s="98" t="s">
        <v>166</v>
      </c>
      <c r="G970" s="98" t="s">
        <v>1321</v>
      </c>
      <c r="H970" s="99">
        <v>1574</v>
      </c>
      <c r="I970" s="97">
        <v>2</v>
      </c>
      <c r="J970" s="100">
        <f>นครพนม!F74</f>
        <v>808535.31</v>
      </c>
      <c r="K970" s="101">
        <f>นครพนม!AO74</f>
        <v>853512.76</v>
      </c>
      <c r="L970" s="102">
        <f>นครพนม!AP74</f>
        <v>854867.60000000009</v>
      </c>
      <c r="M970" s="102">
        <f>นครพนม!AQ74</f>
        <v>938101.74</v>
      </c>
      <c r="N970" s="98"/>
      <c r="O970" s="98"/>
      <c r="P970" s="98"/>
      <c r="Q970" s="90">
        <f t="shared" si="36"/>
        <v>-83234.139999999898</v>
      </c>
      <c r="R970" s="91">
        <f t="shared" si="37"/>
        <v>543.11791613723005</v>
      </c>
    </row>
    <row r="971" spans="1:18" x14ac:dyDescent="0.7">
      <c r="A971" s="97">
        <v>13</v>
      </c>
      <c r="B971" s="98" t="s">
        <v>44</v>
      </c>
      <c r="C971" s="98" t="s">
        <v>541</v>
      </c>
      <c r="D971" s="98" t="s">
        <v>122</v>
      </c>
      <c r="E971" s="98" t="s">
        <v>542</v>
      </c>
      <c r="F971" s="98" t="s">
        <v>166</v>
      </c>
      <c r="G971" s="98" t="s">
        <v>1322</v>
      </c>
      <c r="H971" s="99">
        <v>4253</v>
      </c>
      <c r="I971" s="97">
        <v>3</v>
      </c>
      <c r="J971" s="100">
        <f>นครพนม!F75</f>
        <v>651500.67000000004</v>
      </c>
      <c r="K971" s="101">
        <f>นครพนม!AO75</f>
        <v>713993.09</v>
      </c>
      <c r="L971" s="102">
        <f>นครพนม!AP75</f>
        <v>713119.66999999993</v>
      </c>
      <c r="M971" s="102">
        <f>นครพนม!AQ75</f>
        <v>932142.11</v>
      </c>
      <c r="N971" s="98"/>
      <c r="O971" s="98"/>
      <c r="P971" s="98"/>
      <c r="Q971" s="90">
        <f t="shared" si="36"/>
        <v>-219022.44000000006</v>
      </c>
      <c r="R971" s="91">
        <f t="shared" si="37"/>
        <v>167.67450505525511</v>
      </c>
    </row>
    <row r="972" spans="1:18" x14ac:dyDescent="0.7">
      <c r="A972" s="97">
        <v>14</v>
      </c>
      <c r="B972" s="98" t="s">
        <v>44</v>
      </c>
      <c r="C972" s="98" t="s">
        <v>541</v>
      </c>
      <c r="D972" s="98" t="s">
        <v>122</v>
      </c>
      <c r="E972" s="98" t="s">
        <v>542</v>
      </c>
      <c r="F972" s="98" t="s">
        <v>166</v>
      </c>
      <c r="G972" s="98" t="s">
        <v>1323</v>
      </c>
      <c r="H972" s="99">
        <v>4225</v>
      </c>
      <c r="I972" s="97">
        <v>3</v>
      </c>
      <c r="J972" s="100">
        <f>นครพนม!F76</f>
        <v>775649.53</v>
      </c>
      <c r="K972" s="101">
        <f>นครพนม!AO76</f>
        <v>865903.07000000007</v>
      </c>
      <c r="L972" s="102">
        <f>นครพนม!AP76</f>
        <v>767343.47</v>
      </c>
      <c r="M972" s="102">
        <f>นครพนม!AQ76</f>
        <v>807711.06999999983</v>
      </c>
      <c r="N972" s="98"/>
      <c r="O972" s="98"/>
      <c r="P972" s="98"/>
      <c r="Q972" s="90">
        <f t="shared" si="36"/>
        <v>-40367.59999999986</v>
      </c>
      <c r="R972" s="91">
        <f t="shared" si="37"/>
        <v>181.61975621301775</v>
      </c>
    </row>
    <row r="973" spans="1:18" x14ac:dyDescent="0.7">
      <c r="A973" s="97">
        <v>15</v>
      </c>
      <c r="B973" s="98" t="s">
        <v>44</v>
      </c>
      <c r="C973" s="98" t="s">
        <v>541</v>
      </c>
      <c r="D973" s="98" t="s">
        <v>122</v>
      </c>
      <c r="E973" s="98" t="s">
        <v>542</v>
      </c>
      <c r="F973" s="98" t="s">
        <v>166</v>
      </c>
      <c r="G973" s="98" t="s">
        <v>1324</v>
      </c>
      <c r="H973" s="99">
        <v>3156</v>
      </c>
      <c r="I973" s="97">
        <v>3</v>
      </c>
      <c r="J973" s="100">
        <f>นครพนม!F77</f>
        <v>793404.68</v>
      </c>
      <c r="K973" s="101">
        <f>นครพนม!AO77</f>
        <v>569576.39</v>
      </c>
      <c r="L973" s="102">
        <f>นครพนม!AP77</f>
        <v>734813.72</v>
      </c>
      <c r="M973" s="102">
        <f>นครพนม!AQ77</f>
        <v>889842.14</v>
      </c>
      <c r="N973" s="98"/>
      <c r="O973" s="98"/>
      <c r="P973" s="98"/>
      <c r="Q973" s="90">
        <f t="shared" si="36"/>
        <v>-155028.42000000004</v>
      </c>
      <c r="R973" s="91">
        <f t="shared" si="37"/>
        <v>232.83070975918884</v>
      </c>
    </row>
    <row r="974" spans="1:18" x14ac:dyDescent="0.7">
      <c r="A974" s="97">
        <v>16</v>
      </c>
      <c r="B974" s="98" t="s">
        <v>44</v>
      </c>
      <c r="C974" s="98" t="s">
        <v>541</v>
      </c>
      <c r="D974" s="98" t="s">
        <v>122</v>
      </c>
      <c r="E974" s="98" t="s">
        <v>542</v>
      </c>
      <c r="F974" s="98" t="s">
        <v>166</v>
      </c>
      <c r="G974" s="98" t="s">
        <v>1325</v>
      </c>
      <c r="H974" s="99">
        <v>2114</v>
      </c>
      <c r="I974" s="97">
        <v>2</v>
      </c>
      <c r="J974" s="100">
        <f>นครพนม!F78</f>
        <v>536536.21</v>
      </c>
      <c r="K974" s="101">
        <f>นครพนม!AO78</f>
        <v>628114.81999999995</v>
      </c>
      <c r="L974" s="102">
        <f>นครพนม!AP78</f>
        <v>770853.6</v>
      </c>
      <c r="M974" s="102">
        <f>นครพนม!AQ78</f>
        <v>808034.06</v>
      </c>
      <c r="N974" s="98"/>
      <c r="O974" s="98"/>
      <c r="P974" s="98"/>
      <c r="Q974" s="90">
        <f t="shared" si="36"/>
        <v>-37180.460000000079</v>
      </c>
      <c r="R974" s="91">
        <f t="shared" si="37"/>
        <v>364.64219489120148</v>
      </c>
    </row>
    <row r="975" spans="1:18" s="109" customFormat="1" x14ac:dyDescent="0.7">
      <c r="A975" s="103">
        <v>5</v>
      </c>
      <c r="B975" s="104" t="s">
        <v>44</v>
      </c>
      <c r="C975" s="104"/>
      <c r="D975" s="104"/>
      <c r="E975" s="104" t="s">
        <v>63</v>
      </c>
      <c r="F975" s="104"/>
      <c r="G975" s="104" t="s">
        <v>544</v>
      </c>
      <c r="H975" s="110">
        <f>SUM(H959:H973)</f>
        <v>47493</v>
      </c>
      <c r="I975" s="103"/>
      <c r="J975" s="106">
        <f>SUM(J959:J973)</f>
        <v>9496427.629999999</v>
      </c>
      <c r="K975" s="106">
        <f>SUM(K959:K973)</f>
        <v>10731039.080000002</v>
      </c>
      <c r="L975" s="106">
        <f>SUM(L959:L973)</f>
        <v>12368607.470000001</v>
      </c>
      <c r="M975" s="106">
        <f>SUM(M959:M973)</f>
        <v>13024323.689999999</v>
      </c>
      <c r="N975" s="104">
        <v>15</v>
      </c>
      <c r="O975" s="104">
        <v>15</v>
      </c>
      <c r="P975" s="104">
        <f>N975-O975</f>
        <v>0</v>
      </c>
      <c r="Q975" s="107">
        <f t="shared" si="36"/>
        <v>-655716.21999999881</v>
      </c>
      <c r="R975" s="108">
        <f>L975/H975</f>
        <v>260.43011538542521</v>
      </c>
    </row>
    <row r="976" spans="1:18" x14ac:dyDescent="0.7">
      <c r="A976" s="97">
        <v>1</v>
      </c>
      <c r="B976" s="98" t="s">
        <v>44</v>
      </c>
      <c r="C976" s="98" t="s">
        <v>545</v>
      </c>
      <c r="D976" s="98" t="s">
        <v>93</v>
      </c>
      <c r="E976" s="98" t="s">
        <v>546</v>
      </c>
      <c r="F976" s="98" t="s">
        <v>196</v>
      </c>
      <c r="G976" s="98" t="s">
        <v>547</v>
      </c>
      <c r="H976" s="99"/>
      <c r="I976" s="97"/>
      <c r="J976" s="100"/>
      <c r="K976" s="101"/>
      <c r="L976" s="102"/>
      <c r="M976" s="102"/>
      <c r="N976" s="98"/>
      <c r="O976" s="98"/>
      <c r="P976" s="98"/>
    </row>
    <row r="977" spans="1:18" x14ac:dyDescent="0.7">
      <c r="A977" s="97">
        <v>2</v>
      </c>
      <c r="B977" s="98" t="s">
        <v>44</v>
      </c>
      <c r="C977" s="98" t="s">
        <v>545</v>
      </c>
      <c r="D977" s="98" t="s">
        <v>93</v>
      </c>
      <c r="E977" s="98" t="s">
        <v>546</v>
      </c>
      <c r="F977" s="98" t="s">
        <v>166</v>
      </c>
      <c r="G977" s="98" t="s">
        <v>1326</v>
      </c>
      <c r="H977" s="99">
        <v>3378</v>
      </c>
      <c r="I977" s="97">
        <v>3</v>
      </c>
      <c r="J977" s="100">
        <f>นครพนม!F79</f>
        <v>221244.91</v>
      </c>
      <c r="K977" s="101">
        <f>นครพนม!AO79</f>
        <v>329786.48</v>
      </c>
      <c r="L977" s="102">
        <f>นครพนม!AP79</f>
        <v>674326.72</v>
      </c>
      <c r="M977" s="102">
        <f>นครพนม!AQ79</f>
        <v>524796.83000000007</v>
      </c>
      <c r="N977" s="98"/>
      <c r="O977" s="98"/>
      <c r="P977" s="98"/>
      <c r="Q977" s="90">
        <f t="shared" si="36"/>
        <v>149529.8899999999</v>
      </c>
      <c r="R977" s="91">
        <f t="shared" si="37"/>
        <v>199.6230669034932</v>
      </c>
    </row>
    <row r="978" spans="1:18" x14ac:dyDescent="0.7">
      <c r="A978" s="97">
        <v>3</v>
      </c>
      <c r="B978" s="98" t="s">
        <v>44</v>
      </c>
      <c r="C978" s="98" t="s">
        <v>545</v>
      </c>
      <c r="D978" s="98" t="s">
        <v>93</v>
      </c>
      <c r="E978" s="98" t="s">
        <v>546</v>
      </c>
      <c r="F978" s="98" t="s">
        <v>166</v>
      </c>
      <c r="G978" s="98" t="s">
        <v>1327</v>
      </c>
      <c r="H978" s="99">
        <v>2146</v>
      </c>
      <c r="I978" s="97">
        <v>2</v>
      </c>
      <c r="J978" s="100">
        <f>นครพนม!F80</f>
        <v>207604.39</v>
      </c>
      <c r="K978" s="101">
        <f>นครพนม!AO80</f>
        <v>76687.460000000021</v>
      </c>
      <c r="L978" s="102">
        <f>นครพนม!AP80</f>
        <v>748431.91999999993</v>
      </c>
      <c r="M978" s="102">
        <f>นครพนม!AQ80</f>
        <v>669274.02</v>
      </c>
      <c r="N978" s="98"/>
      <c r="O978" s="98"/>
      <c r="P978" s="98"/>
      <c r="Q978" s="90">
        <f t="shared" si="36"/>
        <v>79157.899999999907</v>
      </c>
      <c r="R978" s="91">
        <f t="shared" si="37"/>
        <v>348.75671947809877</v>
      </c>
    </row>
    <row r="979" spans="1:18" x14ac:dyDescent="0.7">
      <c r="A979" s="97">
        <v>4</v>
      </c>
      <c r="B979" s="98" t="s">
        <v>44</v>
      </c>
      <c r="C979" s="98" t="s">
        <v>545</v>
      </c>
      <c r="D979" s="98" t="s">
        <v>93</v>
      </c>
      <c r="E979" s="98" t="s">
        <v>546</v>
      </c>
      <c r="F979" s="98" t="s">
        <v>166</v>
      </c>
      <c r="G979" s="98" t="s">
        <v>1328</v>
      </c>
      <c r="H979" s="99">
        <v>4006</v>
      </c>
      <c r="I979" s="97">
        <v>3</v>
      </c>
      <c r="J979" s="100">
        <f>นครพนม!F81</f>
        <v>633502.54</v>
      </c>
      <c r="K979" s="101">
        <f>นครพนม!AO81</f>
        <v>456458.84000000008</v>
      </c>
      <c r="L979" s="102">
        <f>นครพนม!AP81</f>
        <v>1372390.87</v>
      </c>
      <c r="M979" s="102">
        <f>นครพนม!AQ81</f>
        <v>1301266.22</v>
      </c>
      <c r="N979" s="98"/>
      <c r="O979" s="98"/>
      <c r="P979" s="98"/>
      <c r="Q979" s="90">
        <f t="shared" si="36"/>
        <v>71124.65000000014</v>
      </c>
      <c r="R979" s="91">
        <f t="shared" si="37"/>
        <v>342.58384173739393</v>
      </c>
    </row>
    <row r="980" spans="1:18" x14ac:dyDescent="0.7">
      <c r="A980" s="97">
        <v>5</v>
      </c>
      <c r="B980" s="98" t="s">
        <v>44</v>
      </c>
      <c r="C980" s="98" t="s">
        <v>545</v>
      </c>
      <c r="D980" s="98" t="s">
        <v>93</v>
      </c>
      <c r="E980" s="98" t="s">
        <v>546</v>
      </c>
      <c r="F980" s="98" t="s">
        <v>166</v>
      </c>
      <c r="G980" s="98" t="s">
        <v>1329</v>
      </c>
      <c r="H980" s="99">
        <v>2776</v>
      </c>
      <c r="I980" s="97">
        <v>2</v>
      </c>
      <c r="J980" s="100">
        <f>นครพนม!F82</f>
        <v>363548.56</v>
      </c>
      <c r="K980" s="101">
        <f>นครพนม!AO82</f>
        <v>399191.13</v>
      </c>
      <c r="L980" s="102">
        <f>นครพนม!AP82</f>
        <v>1050669.8599999999</v>
      </c>
      <c r="M980" s="102">
        <f>นครพนม!AQ82</f>
        <v>935771.29</v>
      </c>
      <c r="N980" s="98"/>
      <c r="O980" s="98"/>
      <c r="P980" s="98"/>
      <c r="Q980" s="90">
        <f t="shared" si="36"/>
        <v>114898.56999999983</v>
      </c>
      <c r="R980" s="91">
        <f t="shared" si="37"/>
        <v>378.48337896253599</v>
      </c>
    </row>
    <row r="981" spans="1:18" x14ac:dyDescent="0.7">
      <c r="A981" s="97">
        <v>6</v>
      </c>
      <c r="B981" s="98" t="s">
        <v>44</v>
      </c>
      <c r="C981" s="98" t="s">
        <v>545</v>
      </c>
      <c r="D981" s="98" t="s">
        <v>93</v>
      </c>
      <c r="E981" s="98" t="s">
        <v>546</v>
      </c>
      <c r="F981" s="98" t="s">
        <v>166</v>
      </c>
      <c r="G981" s="98" t="s">
        <v>1330</v>
      </c>
      <c r="H981" s="99">
        <v>2929</v>
      </c>
      <c r="I981" s="97">
        <v>2</v>
      </c>
      <c r="J981" s="100">
        <f>นครพนม!F83</f>
        <v>833358.36</v>
      </c>
      <c r="K981" s="101">
        <f>นครพนม!AO83</f>
        <v>1099924.1599999999</v>
      </c>
      <c r="L981" s="102">
        <f>นครพนม!AP83</f>
        <v>1246421.69</v>
      </c>
      <c r="M981" s="102">
        <f>นครพนม!AQ83</f>
        <v>1086382.45</v>
      </c>
      <c r="N981" s="98"/>
      <c r="O981" s="98"/>
      <c r="P981" s="98"/>
      <c r="Q981" s="90">
        <f t="shared" si="36"/>
        <v>160039.24</v>
      </c>
      <c r="R981" s="91">
        <f t="shared" si="37"/>
        <v>425.54513144417888</v>
      </c>
    </row>
    <row r="982" spans="1:18" x14ac:dyDescent="0.7">
      <c r="A982" s="97">
        <v>7</v>
      </c>
      <c r="B982" s="98" t="s">
        <v>44</v>
      </c>
      <c r="C982" s="98" t="s">
        <v>545</v>
      </c>
      <c r="D982" s="98" t="s">
        <v>93</v>
      </c>
      <c r="E982" s="98" t="s">
        <v>546</v>
      </c>
      <c r="F982" s="98" t="s">
        <v>166</v>
      </c>
      <c r="G982" s="98" t="s">
        <v>1331</v>
      </c>
      <c r="H982" s="99">
        <v>1882</v>
      </c>
      <c r="I982" s="97">
        <v>2</v>
      </c>
      <c r="J982" s="100">
        <f>นครพนม!F84</f>
        <v>406124.64</v>
      </c>
      <c r="K982" s="101">
        <f>นครพนม!AO84</f>
        <v>549529.93000000005</v>
      </c>
      <c r="L982" s="102">
        <f>นครพนม!AP84</f>
        <v>973250.55</v>
      </c>
      <c r="M982" s="102">
        <f>นครพนม!AQ84</f>
        <v>973349.12</v>
      </c>
      <c r="N982" s="98"/>
      <c r="O982" s="98"/>
      <c r="P982" s="98"/>
      <c r="Q982" s="90">
        <f t="shared" si="36"/>
        <v>-98.569999999948777</v>
      </c>
      <c r="R982" s="91">
        <f t="shared" si="37"/>
        <v>517.13631774707756</v>
      </c>
    </row>
    <row r="983" spans="1:18" x14ac:dyDescent="0.7">
      <c r="A983" s="97">
        <v>8</v>
      </c>
      <c r="B983" s="98" t="s">
        <v>44</v>
      </c>
      <c r="C983" s="98" t="s">
        <v>545</v>
      </c>
      <c r="D983" s="98" t="s">
        <v>93</v>
      </c>
      <c r="E983" s="98" t="s">
        <v>546</v>
      </c>
      <c r="F983" s="98" t="s">
        <v>166</v>
      </c>
      <c r="G983" s="98" t="s">
        <v>1332</v>
      </c>
      <c r="H983" s="99">
        <v>2733</v>
      </c>
      <c r="I983" s="97">
        <v>2</v>
      </c>
      <c r="J983" s="100">
        <f>นครพนม!F85</f>
        <v>698760.52</v>
      </c>
      <c r="K983" s="101">
        <f>นครพนม!AO85</f>
        <v>678478.53</v>
      </c>
      <c r="L983" s="102">
        <f>นครพนม!AP85</f>
        <v>966131.53</v>
      </c>
      <c r="M983" s="102">
        <f>นครพนม!AQ85</f>
        <v>914280.95999999996</v>
      </c>
      <c r="N983" s="98"/>
      <c r="O983" s="98"/>
      <c r="P983" s="98"/>
      <c r="Q983" s="90">
        <f t="shared" si="36"/>
        <v>51850.570000000065</v>
      </c>
      <c r="R983" s="91">
        <f t="shared" si="37"/>
        <v>353.5058653494329</v>
      </c>
    </row>
    <row r="984" spans="1:18" x14ac:dyDescent="0.7">
      <c r="A984" s="97">
        <v>9</v>
      </c>
      <c r="B984" s="98" t="s">
        <v>44</v>
      </c>
      <c r="C984" s="98" t="s">
        <v>545</v>
      </c>
      <c r="D984" s="98" t="s">
        <v>93</v>
      </c>
      <c r="E984" s="98" t="s">
        <v>546</v>
      </c>
      <c r="F984" s="98" t="s">
        <v>166</v>
      </c>
      <c r="G984" s="98" t="s">
        <v>1333</v>
      </c>
      <c r="H984" s="99">
        <v>1930</v>
      </c>
      <c r="I984" s="97">
        <v>2</v>
      </c>
      <c r="J984" s="100">
        <f>นครพนม!F86</f>
        <v>335579.11</v>
      </c>
      <c r="K984" s="101">
        <f>นครพนม!AO86</f>
        <v>665291.66999999993</v>
      </c>
      <c r="L984" s="102">
        <f>นครพนม!AP86</f>
        <v>748818.57000000007</v>
      </c>
      <c r="M984" s="102">
        <f>นครพนม!AQ86</f>
        <v>579900.07999999996</v>
      </c>
      <c r="N984" s="98"/>
      <c r="O984" s="98"/>
      <c r="P984" s="98"/>
      <c r="Q984" s="90">
        <f t="shared" si="36"/>
        <v>168918.49000000011</v>
      </c>
      <c r="R984" s="91">
        <f t="shared" si="37"/>
        <v>387.988896373057</v>
      </c>
    </row>
    <row r="985" spans="1:18" x14ac:dyDescent="0.7">
      <c r="A985" s="97">
        <v>10</v>
      </c>
      <c r="B985" s="98" t="s">
        <v>44</v>
      </c>
      <c r="C985" s="98" t="s">
        <v>545</v>
      </c>
      <c r="D985" s="98" t="s">
        <v>93</v>
      </c>
      <c r="E985" s="98" t="s">
        <v>546</v>
      </c>
      <c r="F985" s="98" t="s">
        <v>166</v>
      </c>
      <c r="G985" s="98" t="s">
        <v>1334</v>
      </c>
      <c r="H985" s="99">
        <v>2859</v>
      </c>
      <c r="I985" s="97">
        <v>2</v>
      </c>
      <c r="J985" s="100">
        <f>นครพนม!F87</f>
        <v>792527.12</v>
      </c>
      <c r="K985" s="101">
        <f>นครพนม!AO87</f>
        <v>825644.7</v>
      </c>
      <c r="L985" s="102">
        <f>นครพนม!AP87</f>
        <v>1234891.6299999999</v>
      </c>
      <c r="M985" s="102">
        <f>นครพนม!AQ87</f>
        <v>1231282.47</v>
      </c>
      <c r="N985" s="98"/>
      <c r="O985" s="98"/>
      <c r="P985" s="98"/>
      <c r="Q985" s="90">
        <f t="shared" si="36"/>
        <v>3609.1599999999162</v>
      </c>
      <c r="R985" s="91">
        <f t="shared" si="37"/>
        <v>431.93131514515562</v>
      </c>
    </row>
    <row r="986" spans="1:18" s="193" customFormat="1" x14ac:dyDescent="0.7">
      <c r="A986" s="188">
        <v>11</v>
      </c>
      <c r="B986" s="189" t="s">
        <v>44</v>
      </c>
      <c r="C986" s="189" t="s">
        <v>545</v>
      </c>
      <c r="D986" s="189" t="s">
        <v>93</v>
      </c>
      <c r="E986" s="189" t="s">
        <v>546</v>
      </c>
      <c r="F986" s="189" t="s">
        <v>166</v>
      </c>
      <c r="G986" s="98" t="s">
        <v>1335</v>
      </c>
      <c r="H986" s="190">
        <v>1615</v>
      </c>
      <c r="I986" s="188">
        <v>2</v>
      </c>
      <c r="J986" s="100">
        <f>นครพนม!F88</f>
        <v>386456.46</v>
      </c>
      <c r="K986" s="101">
        <f>นครพนม!AO88</f>
        <v>326129.61</v>
      </c>
      <c r="L986" s="102">
        <f>นครพนม!AP88</f>
        <v>997648.61</v>
      </c>
      <c r="M986" s="102">
        <f>นครพนม!AQ88</f>
        <v>997500.55999999994</v>
      </c>
      <c r="N986" s="189"/>
      <c r="O986" s="189"/>
      <c r="P986" s="189"/>
      <c r="Q986" s="191">
        <f t="shared" si="36"/>
        <v>148.05000000004657</v>
      </c>
      <c r="R986" s="192">
        <f t="shared" si="37"/>
        <v>617.73907739938079</v>
      </c>
    </row>
    <row r="987" spans="1:18" s="109" customFormat="1" x14ac:dyDescent="0.7">
      <c r="A987" s="103">
        <v>6</v>
      </c>
      <c r="B987" s="104" t="s">
        <v>44</v>
      </c>
      <c r="C987" s="104"/>
      <c r="D987" s="104"/>
      <c r="E987" s="104" t="s">
        <v>63</v>
      </c>
      <c r="F987" s="104"/>
      <c r="G987" s="104" t="s">
        <v>548</v>
      </c>
      <c r="H987" s="110">
        <f>SUM(H976:H986)</f>
        <v>26254</v>
      </c>
      <c r="I987" s="103"/>
      <c r="J987" s="106">
        <f>SUM(J976:J986)</f>
        <v>4878706.6100000003</v>
      </c>
      <c r="K987" s="106">
        <f>SUM(K976:K986)</f>
        <v>5407122.5100000007</v>
      </c>
      <c r="L987" s="106">
        <f>SUM(L976:L986)</f>
        <v>10012981.949999999</v>
      </c>
      <c r="M987" s="106">
        <f>SUM(M976:M986)</f>
        <v>9213804</v>
      </c>
      <c r="N987" s="104">
        <v>10</v>
      </c>
      <c r="O987" s="104">
        <v>10</v>
      </c>
      <c r="P987" s="104">
        <f>N987-O987</f>
        <v>0</v>
      </c>
      <c r="Q987" s="107">
        <f t="shared" si="36"/>
        <v>799177.94999999925</v>
      </c>
      <c r="R987" s="108">
        <f>L987/H987</f>
        <v>381.38881503770853</v>
      </c>
    </row>
    <row r="988" spans="1:18" x14ac:dyDescent="0.7">
      <c r="A988" s="97">
        <v>1</v>
      </c>
      <c r="B988" s="98" t="s">
        <v>44</v>
      </c>
      <c r="C988" s="98" t="s">
        <v>549</v>
      </c>
      <c r="D988" s="98" t="s">
        <v>100</v>
      </c>
      <c r="E988" s="98" t="s">
        <v>550</v>
      </c>
      <c r="F988" s="98" t="s">
        <v>196</v>
      </c>
      <c r="G988" s="98" t="s">
        <v>551</v>
      </c>
      <c r="H988" s="99"/>
      <c r="I988" s="97"/>
      <c r="J988" s="100"/>
      <c r="K988" s="101"/>
      <c r="L988" s="102"/>
      <c r="M988" s="102"/>
      <c r="N988" s="98"/>
      <c r="O988" s="98"/>
      <c r="P988" s="98"/>
    </row>
    <row r="989" spans="1:18" x14ac:dyDescent="0.7">
      <c r="A989" s="97">
        <v>2</v>
      </c>
      <c r="B989" s="98" t="s">
        <v>44</v>
      </c>
      <c r="C989" s="98" t="s">
        <v>549</v>
      </c>
      <c r="D989" s="98" t="s">
        <v>100</v>
      </c>
      <c r="E989" s="98" t="s">
        <v>550</v>
      </c>
      <c r="F989" s="98" t="s">
        <v>166</v>
      </c>
      <c r="G989" s="98" t="s">
        <v>1336</v>
      </c>
      <c r="H989" s="99">
        <v>3691</v>
      </c>
      <c r="I989" s="97">
        <v>3</v>
      </c>
      <c r="J989" s="100">
        <f>นครพนม!F89</f>
        <v>636641.52</v>
      </c>
      <c r="K989" s="101">
        <f>นครพนม!AO89</f>
        <v>650266.09</v>
      </c>
      <c r="L989" s="102">
        <f>นครพนม!AP89</f>
        <v>604218.78999999992</v>
      </c>
      <c r="M989" s="102">
        <f>นครพนม!AQ89</f>
        <v>266458.61</v>
      </c>
      <c r="N989" s="98"/>
      <c r="O989" s="98"/>
      <c r="P989" s="98"/>
      <c r="Q989" s="90">
        <f t="shared" si="36"/>
        <v>337760.17999999993</v>
      </c>
      <c r="R989" s="91">
        <f t="shared" si="37"/>
        <v>163.70056624221075</v>
      </c>
    </row>
    <row r="990" spans="1:18" x14ac:dyDescent="0.7">
      <c r="A990" s="97">
        <v>3</v>
      </c>
      <c r="B990" s="98" t="s">
        <v>44</v>
      </c>
      <c r="C990" s="98" t="s">
        <v>549</v>
      </c>
      <c r="D990" s="98" t="s">
        <v>100</v>
      </c>
      <c r="E990" s="98" t="s">
        <v>550</v>
      </c>
      <c r="F990" s="98" t="s">
        <v>166</v>
      </c>
      <c r="G990" s="98" t="s">
        <v>1337</v>
      </c>
      <c r="H990" s="99">
        <v>1589</v>
      </c>
      <c r="I990" s="97">
        <v>2</v>
      </c>
      <c r="J990" s="100">
        <f>นครพนม!F90</f>
        <v>616335.53</v>
      </c>
      <c r="K990" s="101">
        <f>นครพนม!AO90</f>
        <v>612537.34000000008</v>
      </c>
      <c r="L990" s="102">
        <f>นครพนม!AP90</f>
        <v>1203738.5</v>
      </c>
      <c r="M990" s="102">
        <f>นครพนม!AQ90</f>
        <v>981037.49</v>
      </c>
      <c r="N990" s="98"/>
      <c r="O990" s="98"/>
      <c r="P990" s="98"/>
      <c r="Q990" s="90">
        <f t="shared" si="36"/>
        <v>222701.01</v>
      </c>
      <c r="R990" s="91">
        <f t="shared" si="37"/>
        <v>757.54468219005662</v>
      </c>
    </row>
    <row r="991" spans="1:18" x14ac:dyDescent="0.7">
      <c r="A991" s="97">
        <v>4</v>
      </c>
      <c r="B991" s="98" t="s">
        <v>44</v>
      </c>
      <c r="C991" s="98" t="s">
        <v>549</v>
      </c>
      <c r="D991" s="98" t="s">
        <v>100</v>
      </c>
      <c r="E991" s="98" t="s">
        <v>550</v>
      </c>
      <c r="F991" s="98" t="s">
        <v>166</v>
      </c>
      <c r="G991" s="98" t="s">
        <v>1338</v>
      </c>
      <c r="H991" s="99">
        <v>3400</v>
      </c>
      <c r="I991" s="97">
        <v>3</v>
      </c>
      <c r="J991" s="100">
        <f>นครพนม!F91</f>
        <v>477165.15</v>
      </c>
      <c r="K991" s="101">
        <f>นครพนม!AO91</f>
        <v>544958.22</v>
      </c>
      <c r="L991" s="102">
        <f>นครพนม!AP91</f>
        <v>1138363.6200000001</v>
      </c>
      <c r="M991" s="102">
        <f>นครพนม!AQ91</f>
        <v>1004614.48</v>
      </c>
      <c r="N991" s="98"/>
      <c r="O991" s="98"/>
      <c r="P991" s="98"/>
      <c r="Q991" s="90">
        <f t="shared" si="36"/>
        <v>133749.14000000013</v>
      </c>
      <c r="R991" s="91">
        <f t="shared" si="37"/>
        <v>334.81282941176477</v>
      </c>
    </row>
    <row r="992" spans="1:18" x14ac:dyDescent="0.7">
      <c r="A992" s="97">
        <v>5</v>
      </c>
      <c r="B992" s="98" t="s">
        <v>44</v>
      </c>
      <c r="C992" s="98" t="s">
        <v>549</v>
      </c>
      <c r="D992" s="98" t="s">
        <v>100</v>
      </c>
      <c r="E992" s="98" t="s">
        <v>550</v>
      </c>
      <c r="F992" s="98" t="s">
        <v>166</v>
      </c>
      <c r="G992" s="98" t="s">
        <v>1339</v>
      </c>
      <c r="H992" s="99">
        <v>2389</v>
      </c>
      <c r="I992" s="97">
        <v>2</v>
      </c>
      <c r="J992" s="100">
        <f>นครพนม!F92</f>
        <v>539932.29</v>
      </c>
      <c r="K992" s="101">
        <f>นครพนม!AO92</f>
        <v>598253.57000000007</v>
      </c>
      <c r="L992" s="102">
        <f>นครพนม!AP92</f>
        <v>954173.04</v>
      </c>
      <c r="M992" s="102">
        <f>นครพนม!AQ92</f>
        <v>752379.28</v>
      </c>
      <c r="N992" s="98"/>
      <c r="O992" s="98"/>
      <c r="P992" s="98"/>
      <c r="Q992" s="90">
        <f t="shared" si="36"/>
        <v>201793.76</v>
      </c>
      <c r="R992" s="91">
        <f t="shared" si="37"/>
        <v>399.40269568857263</v>
      </c>
    </row>
    <row r="993" spans="1:18" x14ac:dyDescent="0.7">
      <c r="A993" s="97">
        <v>6</v>
      </c>
      <c r="B993" s="98" t="s">
        <v>44</v>
      </c>
      <c r="C993" s="98" t="s">
        <v>549</v>
      </c>
      <c r="D993" s="98" t="s">
        <v>100</v>
      </c>
      <c r="E993" s="98" t="s">
        <v>550</v>
      </c>
      <c r="F993" s="98" t="s">
        <v>166</v>
      </c>
      <c r="G993" s="98" t="s">
        <v>1340</v>
      </c>
      <c r="H993" s="99">
        <v>2341</v>
      </c>
      <c r="I993" s="97">
        <v>2</v>
      </c>
      <c r="J993" s="100">
        <f>นครพนม!F93</f>
        <v>621322.17000000004</v>
      </c>
      <c r="K993" s="101">
        <f>นครพนม!AO93</f>
        <v>637649.36</v>
      </c>
      <c r="L993" s="102">
        <f>นครพนม!AP93</f>
        <v>1125635.5899999999</v>
      </c>
      <c r="M993" s="102">
        <f>นครพนม!AQ93</f>
        <v>946759.72</v>
      </c>
      <c r="N993" s="98"/>
      <c r="O993" s="98"/>
      <c r="P993" s="98"/>
      <c r="Q993" s="90">
        <f t="shared" si="36"/>
        <v>178875.86999999988</v>
      </c>
      <c r="R993" s="91">
        <f t="shared" si="37"/>
        <v>480.83536522853473</v>
      </c>
    </row>
    <row r="994" spans="1:18" x14ac:dyDescent="0.7">
      <c r="A994" s="97">
        <v>7</v>
      </c>
      <c r="B994" s="98" t="s">
        <v>44</v>
      </c>
      <c r="C994" s="98" t="s">
        <v>549</v>
      </c>
      <c r="D994" s="98" t="s">
        <v>100</v>
      </c>
      <c r="E994" s="98" t="s">
        <v>550</v>
      </c>
      <c r="F994" s="98" t="s">
        <v>166</v>
      </c>
      <c r="G994" s="98" t="s">
        <v>1341</v>
      </c>
      <c r="H994" s="99">
        <v>1781</v>
      </c>
      <c r="I994" s="97">
        <v>2</v>
      </c>
      <c r="J994" s="100">
        <f>นครพนม!F94</f>
        <v>560974.30000000005</v>
      </c>
      <c r="K994" s="101">
        <f>นครพนม!AO94</f>
        <v>584054.30000000005</v>
      </c>
      <c r="L994" s="102">
        <f>นครพนม!AP94</f>
        <v>741294.76</v>
      </c>
      <c r="M994" s="102">
        <f>นครพนม!AQ94</f>
        <v>555274.87</v>
      </c>
      <c r="N994" s="98"/>
      <c r="O994" s="98"/>
      <c r="P994" s="98"/>
      <c r="Q994" s="90">
        <f t="shared" si="36"/>
        <v>186019.89</v>
      </c>
      <c r="R994" s="91">
        <f t="shared" si="37"/>
        <v>416.22389668725435</v>
      </c>
    </row>
    <row r="995" spans="1:18" x14ac:dyDescent="0.7">
      <c r="A995" s="97">
        <v>8</v>
      </c>
      <c r="B995" s="98" t="s">
        <v>44</v>
      </c>
      <c r="C995" s="98" t="s">
        <v>549</v>
      </c>
      <c r="D995" s="98" t="s">
        <v>100</v>
      </c>
      <c r="E995" s="98" t="s">
        <v>550</v>
      </c>
      <c r="F995" s="98" t="s">
        <v>166</v>
      </c>
      <c r="G995" s="98" t="s">
        <v>1342</v>
      </c>
      <c r="H995" s="99">
        <v>2682</v>
      </c>
      <c r="I995" s="97">
        <v>2</v>
      </c>
      <c r="J995" s="100">
        <f>นครพนม!F95</f>
        <v>515823.47</v>
      </c>
      <c r="K995" s="101">
        <f>นครพนม!AO95</f>
        <v>695037.28</v>
      </c>
      <c r="L995" s="102">
        <f>นครพนม!AP95</f>
        <v>1164541.1499999999</v>
      </c>
      <c r="M995" s="102">
        <f>นครพนม!AQ95</f>
        <v>980044.63</v>
      </c>
      <c r="N995" s="98"/>
      <c r="O995" s="98"/>
      <c r="P995" s="98"/>
      <c r="Q995" s="90">
        <f t="shared" si="36"/>
        <v>184496.5199999999</v>
      </c>
      <c r="R995" s="91">
        <f t="shared" si="37"/>
        <v>434.20624533929902</v>
      </c>
    </row>
    <row r="996" spans="1:18" x14ac:dyDescent="0.7">
      <c r="A996" s="97">
        <v>9</v>
      </c>
      <c r="B996" s="98" t="s">
        <v>44</v>
      </c>
      <c r="C996" s="98" t="s">
        <v>549</v>
      </c>
      <c r="D996" s="98" t="s">
        <v>100</v>
      </c>
      <c r="E996" s="98" t="s">
        <v>550</v>
      </c>
      <c r="F996" s="98" t="s">
        <v>166</v>
      </c>
      <c r="G996" s="98" t="s">
        <v>1343</v>
      </c>
      <c r="H996" s="99">
        <v>1785</v>
      </c>
      <c r="I996" s="97">
        <v>2</v>
      </c>
      <c r="J996" s="100">
        <f>นครพนม!F96</f>
        <v>137419.4</v>
      </c>
      <c r="K996" s="101">
        <f>นครพนม!AO96</f>
        <v>164425.94</v>
      </c>
      <c r="L996" s="102">
        <f>นครพนม!AP96</f>
        <v>645388.67999999993</v>
      </c>
      <c r="M996" s="102">
        <f>นครพนม!AQ96</f>
        <v>722418.24000000011</v>
      </c>
      <c r="N996" s="98"/>
      <c r="O996" s="98"/>
      <c r="P996" s="98"/>
      <c r="Q996" s="90">
        <f t="shared" si="36"/>
        <v>-77029.560000000172</v>
      </c>
      <c r="R996" s="91">
        <f t="shared" si="37"/>
        <v>361.56228571428568</v>
      </c>
    </row>
    <row r="997" spans="1:18" x14ac:dyDescent="0.7">
      <c r="A997" s="97">
        <v>10</v>
      </c>
      <c r="B997" s="98" t="s">
        <v>44</v>
      </c>
      <c r="C997" s="98" t="s">
        <v>549</v>
      </c>
      <c r="D997" s="98" t="s">
        <v>100</v>
      </c>
      <c r="E997" s="98" t="s">
        <v>550</v>
      </c>
      <c r="F997" s="98" t="s">
        <v>166</v>
      </c>
      <c r="G997" s="98" t="s">
        <v>1344</v>
      </c>
      <c r="H997" s="99">
        <v>3086</v>
      </c>
      <c r="I997" s="97">
        <v>3</v>
      </c>
      <c r="J997" s="100">
        <f>นครพนม!F97</f>
        <v>387298.38</v>
      </c>
      <c r="K997" s="101">
        <f>นครพนม!AO97</f>
        <v>502028.47000000003</v>
      </c>
      <c r="L997" s="102">
        <f>นครพนม!AP97</f>
        <v>729821.7</v>
      </c>
      <c r="M997" s="102">
        <f>นครพนม!AQ97</f>
        <v>661902.6</v>
      </c>
      <c r="N997" s="98"/>
      <c r="O997" s="98"/>
      <c r="P997" s="98"/>
      <c r="Q997" s="90">
        <f t="shared" si="36"/>
        <v>67919.099999999977</v>
      </c>
      <c r="R997" s="91">
        <f t="shared" si="37"/>
        <v>236.4943940375891</v>
      </c>
    </row>
    <row r="998" spans="1:18" x14ac:dyDescent="0.7">
      <c r="A998" s="97">
        <v>11</v>
      </c>
      <c r="B998" s="98" t="s">
        <v>44</v>
      </c>
      <c r="C998" s="98" t="s">
        <v>549</v>
      </c>
      <c r="D998" s="98" t="s">
        <v>100</v>
      </c>
      <c r="E998" s="98" t="s">
        <v>550</v>
      </c>
      <c r="F998" s="98" t="s">
        <v>166</v>
      </c>
      <c r="G998" s="98" t="s">
        <v>1345</v>
      </c>
      <c r="H998" s="99">
        <v>2935</v>
      </c>
      <c r="I998" s="97">
        <v>2</v>
      </c>
      <c r="J998" s="100">
        <f>นครพนม!F98</f>
        <v>1247775.3700000001</v>
      </c>
      <c r="K998" s="101">
        <f>นครพนม!AO98</f>
        <v>1292028.3400000001</v>
      </c>
      <c r="L998" s="102">
        <f>นครพนม!AP98</f>
        <v>1673475.62</v>
      </c>
      <c r="M998" s="102">
        <f>นครพนม!AQ98</f>
        <v>914145.21</v>
      </c>
      <c r="N998" s="98"/>
      <c r="O998" s="98"/>
      <c r="P998" s="98"/>
      <c r="Q998" s="90">
        <f t="shared" si="36"/>
        <v>759330.41000000015</v>
      </c>
      <c r="R998" s="91">
        <f t="shared" si="37"/>
        <v>570.17908688245313</v>
      </c>
    </row>
    <row r="999" spans="1:18" x14ac:dyDescent="0.7">
      <c r="A999" s="97">
        <v>12</v>
      </c>
      <c r="B999" s="98" t="s">
        <v>44</v>
      </c>
      <c r="C999" s="98" t="s">
        <v>549</v>
      </c>
      <c r="D999" s="98" t="s">
        <v>100</v>
      </c>
      <c r="E999" s="98" t="s">
        <v>550</v>
      </c>
      <c r="F999" s="98" t="s">
        <v>166</v>
      </c>
      <c r="G999" s="98" t="s">
        <v>1346</v>
      </c>
      <c r="H999" s="99">
        <v>3083</v>
      </c>
      <c r="I999" s="97">
        <v>3</v>
      </c>
      <c r="J999" s="100">
        <f>นครพนม!F99</f>
        <v>809269.28</v>
      </c>
      <c r="K999" s="101">
        <f>นครพนม!AO99</f>
        <v>837689.55</v>
      </c>
      <c r="L999" s="102">
        <f>นครพนม!AP99</f>
        <v>1517126.22</v>
      </c>
      <c r="M999" s="102">
        <f>นครพนม!AQ99</f>
        <v>936561.11</v>
      </c>
      <c r="N999" s="98"/>
      <c r="O999" s="98"/>
      <c r="P999" s="98"/>
      <c r="Q999" s="90">
        <f t="shared" si="36"/>
        <v>580565.11</v>
      </c>
      <c r="R999" s="91">
        <f t="shared" si="37"/>
        <v>492.09413558222508</v>
      </c>
    </row>
    <row r="1000" spans="1:18" x14ac:dyDescent="0.7">
      <c r="A1000" s="97">
        <v>13</v>
      </c>
      <c r="B1000" s="98" t="s">
        <v>44</v>
      </c>
      <c r="C1000" s="98" t="s">
        <v>549</v>
      </c>
      <c r="D1000" s="98" t="s">
        <v>100</v>
      </c>
      <c r="E1000" s="98" t="s">
        <v>550</v>
      </c>
      <c r="F1000" s="98" t="s">
        <v>166</v>
      </c>
      <c r="G1000" s="98" t="s">
        <v>1347</v>
      </c>
      <c r="H1000" s="99">
        <v>2178</v>
      </c>
      <c r="I1000" s="97">
        <v>2</v>
      </c>
      <c r="J1000" s="100">
        <f>นครพนม!F100</f>
        <v>421089.56</v>
      </c>
      <c r="K1000" s="101">
        <f>นครพนม!AO100</f>
        <v>561551.24</v>
      </c>
      <c r="L1000" s="102">
        <f>นครพนม!AP100</f>
        <v>547648.75</v>
      </c>
      <c r="M1000" s="102">
        <f>นครพนม!AQ100</f>
        <v>533993.55000000005</v>
      </c>
      <c r="N1000" s="98"/>
      <c r="O1000" s="98"/>
      <c r="P1000" s="98"/>
      <c r="Q1000" s="90">
        <f t="shared" si="36"/>
        <v>13655.199999999953</v>
      </c>
      <c r="R1000" s="91">
        <f t="shared" si="37"/>
        <v>251.44570707070707</v>
      </c>
    </row>
    <row r="1001" spans="1:18" x14ac:dyDescent="0.7">
      <c r="A1001" s="97">
        <v>14</v>
      </c>
      <c r="B1001" s="98" t="s">
        <v>44</v>
      </c>
      <c r="C1001" s="98" t="s">
        <v>549</v>
      </c>
      <c r="D1001" s="98" t="s">
        <v>100</v>
      </c>
      <c r="E1001" s="98" t="s">
        <v>550</v>
      </c>
      <c r="F1001" s="98" t="s">
        <v>166</v>
      </c>
      <c r="G1001" s="98" t="s">
        <v>1348</v>
      </c>
      <c r="H1001" s="99">
        <v>1955</v>
      </c>
      <c r="I1001" s="97">
        <v>2</v>
      </c>
      <c r="J1001" s="100">
        <f>นครพนม!F101</f>
        <v>553756.31999999995</v>
      </c>
      <c r="K1001" s="101">
        <f>นครพนม!AO101</f>
        <v>573360.93999999994</v>
      </c>
      <c r="L1001" s="102">
        <f>นครพนม!AP101</f>
        <v>874611.65</v>
      </c>
      <c r="M1001" s="102">
        <f>นครพนม!AQ101</f>
        <v>881383.78</v>
      </c>
      <c r="N1001" s="98"/>
      <c r="O1001" s="98"/>
      <c r="P1001" s="98"/>
      <c r="Q1001" s="90">
        <f t="shared" si="36"/>
        <v>-6772.1300000000047</v>
      </c>
      <c r="R1001" s="91">
        <f t="shared" si="37"/>
        <v>447.37168797953967</v>
      </c>
    </row>
    <row r="1002" spans="1:18" x14ac:dyDescent="0.7">
      <c r="A1002" s="97">
        <v>15</v>
      </c>
      <c r="B1002" s="98" t="s">
        <v>44</v>
      </c>
      <c r="C1002" s="98" t="s">
        <v>549</v>
      </c>
      <c r="D1002" s="98" t="s">
        <v>100</v>
      </c>
      <c r="E1002" s="98" t="s">
        <v>550</v>
      </c>
      <c r="F1002" s="98" t="s">
        <v>166</v>
      </c>
      <c r="G1002" s="98" t="s">
        <v>1349</v>
      </c>
      <c r="H1002" s="99">
        <v>2753</v>
      </c>
      <c r="I1002" s="97">
        <v>2</v>
      </c>
      <c r="J1002" s="100">
        <f>นครพนม!F102</f>
        <v>287170.24</v>
      </c>
      <c r="K1002" s="101">
        <f>นครพนม!AO102</f>
        <v>372247.97</v>
      </c>
      <c r="L1002" s="102">
        <f>นครพนม!AP102</f>
        <v>803276.86</v>
      </c>
      <c r="M1002" s="102">
        <f>นครพนม!AQ102</f>
        <v>1130399.98</v>
      </c>
      <c r="N1002" s="98"/>
      <c r="O1002" s="98"/>
      <c r="P1002" s="98"/>
      <c r="Q1002" s="90">
        <f t="shared" si="36"/>
        <v>-327123.12</v>
      </c>
      <c r="R1002" s="91">
        <f t="shared" si="37"/>
        <v>291.78236832546315</v>
      </c>
    </row>
    <row r="1003" spans="1:18" x14ac:dyDescent="0.7">
      <c r="A1003" s="97">
        <v>16</v>
      </c>
      <c r="B1003" s="98" t="s">
        <v>44</v>
      </c>
      <c r="C1003" s="98" t="s">
        <v>549</v>
      </c>
      <c r="D1003" s="98" t="s">
        <v>100</v>
      </c>
      <c r="E1003" s="98" t="s">
        <v>550</v>
      </c>
      <c r="F1003" s="98" t="s">
        <v>166</v>
      </c>
      <c r="G1003" s="98" t="s">
        <v>1350</v>
      </c>
      <c r="H1003" s="99">
        <v>2934</v>
      </c>
      <c r="I1003" s="97">
        <v>2</v>
      </c>
      <c r="J1003" s="100">
        <f>นครพนม!F103</f>
        <v>247740.52</v>
      </c>
      <c r="K1003" s="101">
        <f>นครพนม!AO103</f>
        <v>374334.11</v>
      </c>
      <c r="L1003" s="102">
        <f>นครพนม!AP103</f>
        <v>1046576.88</v>
      </c>
      <c r="M1003" s="102">
        <f>นครพนม!AQ103</f>
        <v>961355.22</v>
      </c>
      <c r="N1003" s="98"/>
      <c r="O1003" s="98"/>
      <c r="P1003" s="98"/>
      <c r="Q1003" s="90">
        <f t="shared" si="36"/>
        <v>85221.660000000033</v>
      </c>
      <c r="R1003" s="91">
        <f t="shared" si="37"/>
        <v>356.70650306748468</v>
      </c>
    </row>
    <row r="1004" spans="1:18" x14ac:dyDescent="0.7">
      <c r="A1004" s="97">
        <v>17</v>
      </c>
      <c r="B1004" s="98" t="s">
        <v>44</v>
      </c>
      <c r="C1004" s="98" t="s">
        <v>549</v>
      </c>
      <c r="D1004" s="98" t="s">
        <v>100</v>
      </c>
      <c r="E1004" s="98" t="s">
        <v>550</v>
      </c>
      <c r="F1004" s="98" t="s">
        <v>166</v>
      </c>
      <c r="G1004" s="98" t="s">
        <v>1351</v>
      </c>
      <c r="H1004" s="99">
        <v>3440</v>
      </c>
      <c r="I1004" s="97">
        <v>3</v>
      </c>
      <c r="J1004" s="100">
        <f>นครพนม!F104</f>
        <v>685845.37</v>
      </c>
      <c r="K1004" s="101">
        <f>นครพนม!AO104</f>
        <v>1070811.6500000001</v>
      </c>
      <c r="L1004" s="102">
        <f>นครพนม!AP104</f>
        <v>629643.94999999995</v>
      </c>
      <c r="M1004" s="102">
        <f>นครพนม!AQ104</f>
        <v>866738.77</v>
      </c>
      <c r="N1004" s="98"/>
      <c r="O1004" s="98"/>
      <c r="P1004" s="98"/>
      <c r="Q1004" s="90">
        <f t="shared" si="36"/>
        <v>-237094.82000000007</v>
      </c>
      <c r="R1004" s="91">
        <f t="shared" si="37"/>
        <v>183.03603197674417</v>
      </c>
    </row>
    <row r="1005" spans="1:18" x14ac:dyDescent="0.7">
      <c r="A1005" s="97">
        <v>18</v>
      </c>
      <c r="B1005" s="98" t="s">
        <v>44</v>
      </c>
      <c r="C1005" s="98" t="s">
        <v>549</v>
      </c>
      <c r="D1005" s="98" t="s">
        <v>100</v>
      </c>
      <c r="E1005" s="98" t="s">
        <v>550</v>
      </c>
      <c r="F1005" s="98" t="s">
        <v>166</v>
      </c>
      <c r="G1005" s="98" t="s">
        <v>1352</v>
      </c>
      <c r="H1005" s="99">
        <v>1937</v>
      </c>
      <c r="I1005" s="97">
        <v>2</v>
      </c>
      <c r="J1005" s="100">
        <f>นครพนม!F105</f>
        <v>520363.44</v>
      </c>
      <c r="K1005" s="101">
        <f>นครพนม!AO105</f>
        <v>569904.16</v>
      </c>
      <c r="L1005" s="102">
        <f>นครพนม!AP105</f>
        <v>1062146.44</v>
      </c>
      <c r="M1005" s="102">
        <f>นครพนม!AQ105</f>
        <v>986411.89999999991</v>
      </c>
      <c r="N1005" s="98"/>
      <c r="O1005" s="98"/>
      <c r="P1005" s="98"/>
      <c r="Q1005" s="90">
        <f t="shared" si="36"/>
        <v>75734.540000000037</v>
      </c>
      <c r="R1005" s="91">
        <f t="shared" si="37"/>
        <v>548.34612287041818</v>
      </c>
    </row>
    <row r="1006" spans="1:18" x14ac:dyDescent="0.7">
      <c r="A1006" s="97">
        <v>19</v>
      </c>
      <c r="B1006" s="98" t="s">
        <v>44</v>
      </c>
      <c r="C1006" s="98" t="s">
        <v>549</v>
      </c>
      <c r="D1006" s="98" t="s">
        <v>100</v>
      </c>
      <c r="E1006" s="98" t="s">
        <v>550</v>
      </c>
      <c r="F1006" s="98" t="s">
        <v>166</v>
      </c>
      <c r="G1006" s="98" t="s">
        <v>1353</v>
      </c>
      <c r="H1006" s="99">
        <v>2642</v>
      </c>
      <c r="I1006" s="97">
        <v>2</v>
      </c>
      <c r="J1006" s="100">
        <f>นครพนม!F106</f>
        <v>377611.68</v>
      </c>
      <c r="K1006" s="101">
        <f>นครพนม!AO106</f>
        <v>405785.72</v>
      </c>
      <c r="L1006" s="102">
        <f>นครพนม!AP106</f>
        <v>1021249.86</v>
      </c>
      <c r="M1006" s="102">
        <f>นครพนม!AQ106</f>
        <v>866571.54999999993</v>
      </c>
      <c r="N1006" s="98"/>
      <c r="O1006" s="98"/>
      <c r="P1006" s="98"/>
      <c r="Q1006" s="90">
        <f t="shared" si="36"/>
        <v>154678.31000000006</v>
      </c>
      <c r="R1006" s="91">
        <f t="shared" si="37"/>
        <v>386.54423164269491</v>
      </c>
    </row>
    <row r="1007" spans="1:18" x14ac:dyDescent="0.7">
      <c r="A1007" s="97">
        <v>20</v>
      </c>
      <c r="B1007" s="98" t="s">
        <v>44</v>
      </c>
      <c r="C1007" s="98" t="s">
        <v>549</v>
      </c>
      <c r="D1007" s="98" t="s">
        <v>100</v>
      </c>
      <c r="E1007" s="98" t="s">
        <v>550</v>
      </c>
      <c r="F1007" s="98" t="s">
        <v>166</v>
      </c>
      <c r="G1007" s="98" t="s">
        <v>1354</v>
      </c>
      <c r="H1007" s="99">
        <v>2293</v>
      </c>
      <c r="I1007" s="97">
        <v>2</v>
      </c>
      <c r="J1007" s="100">
        <f>นครพนม!F107</f>
        <v>1374322.99</v>
      </c>
      <c r="K1007" s="101">
        <f>นครพนม!AO107</f>
        <v>1455073.51</v>
      </c>
      <c r="L1007" s="102">
        <f>นครพนม!AP107</f>
        <v>798487.11</v>
      </c>
      <c r="M1007" s="102">
        <f>นครพนม!AQ107</f>
        <v>375755.48</v>
      </c>
      <c r="N1007" s="98"/>
      <c r="O1007" s="98"/>
      <c r="P1007" s="98"/>
      <c r="Q1007" s="90">
        <f t="shared" si="36"/>
        <v>422731.63</v>
      </c>
      <c r="R1007" s="91">
        <f t="shared" si="37"/>
        <v>348.2281334496293</v>
      </c>
    </row>
    <row r="1008" spans="1:18" s="109" customFormat="1" x14ac:dyDescent="0.7">
      <c r="A1008" s="103">
        <v>7</v>
      </c>
      <c r="B1008" s="104" t="s">
        <v>44</v>
      </c>
      <c r="C1008" s="104"/>
      <c r="D1008" s="104"/>
      <c r="E1008" s="194" t="s">
        <v>63</v>
      </c>
      <c r="F1008" s="194"/>
      <c r="G1008" s="194" t="s">
        <v>552</v>
      </c>
      <c r="H1008" s="110">
        <f>SUM(H988:H1007)</f>
        <v>48894</v>
      </c>
      <c r="I1008" s="103"/>
      <c r="J1008" s="106">
        <f>SUM(J988:J1007)</f>
        <v>11017856.979999999</v>
      </c>
      <c r="K1008" s="106">
        <f>SUM(K988:K1007)</f>
        <v>12501997.760000002</v>
      </c>
      <c r="L1008" s="106">
        <f>SUM(L988:L1007)</f>
        <v>18281419.169999998</v>
      </c>
      <c r="M1008" s="106">
        <f>SUM(M988:M1007)</f>
        <v>15324206.470000003</v>
      </c>
      <c r="N1008" s="104">
        <v>19</v>
      </c>
      <c r="O1008" s="104">
        <v>19</v>
      </c>
      <c r="P1008" s="104">
        <f>N1008-O1008</f>
        <v>0</v>
      </c>
      <c r="Q1008" s="107">
        <f t="shared" si="36"/>
        <v>2957212.6999999955</v>
      </c>
      <c r="R1008" s="108">
        <f>L1008/H1008</f>
        <v>373.89902994232415</v>
      </c>
    </row>
    <row r="1009" spans="1:18" x14ac:dyDescent="0.7">
      <c r="A1009" s="97">
        <v>1</v>
      </c>
      <c r="B1009" s="98" t="s">
        <v>44</v>
      </c>
      <c r="C1009" s="98" t="s">
        <v>553</v>
      </c>
      <c r="D1009" s="98" t="s">
        <v>107</v>
      </c>
      <c r="E1009" s="98" t="s">
        <v>554</v>
      </c>
      <c r="F1009" s="98" t="s">
        <v>196</v>
      </c>
      <c r="G1009" s="98" t="s">
        <v>555</v>
      </c>
      <c r="H1009" s="99"/>
      <c r="I1009" s="97"/>
      <c r="J1009" s="100"/>
      <c r="K1009" s="101"/>
      <c r="L1009" s="102"/>
      <c r="M1009" s="102"/>
      <c r="N1009" s="98"/>
      <c r="O1009" s="98"/>
      <c r="P1009" s="98"/>
    </row>
    <row r="1010" spans="1:18" x14ac:dyDescent="0.7">
      <c r="A1010" s="97">
        <v>2</v>
      </c>
      <c r="B1010" s="98" t="s">
        <v>44</v>
      </c>
      <c r="C1010" s="98" t="s">
        <v>553</v>
      </c>
      <c r="D1010" s="98" t="s">
        <v>107</v>
      </c>
      <c r="E1010" s="98" t="s">
        <v>554</v>
      </c>
      <c r="F1010" s="98" t="s">
        <v>166</v>
      </c>
      <c r="G1010" s="98" t="s">
        <v>1355</v>
      </c>
      <c r="H1010" s="99">
        <v>2877</v>
      </c>
      <c r="I1010" s="97">
        <v>2</v>
      </c>
      <c r="J1010" s="100">
        <f>นครพนม!F108</f>
        <v>507378.94</v>
      </c>
      <c r="K1010" s="101">
        <f>นครพนม!AO108</f>
        <v>539158.59</v>
      </c>
      <c r="L1010" s="102">
        <f>นครพนม!AP108</f>
        <v>1058207</v>
      </c>
      <c r="M1010" s="102">
        <f>นครพนม!AQ108</f>
        <v>923238.39</v>
      </c>
      <c r="N1010" s="98"/>
      <c r="O1010" s="98"/>
      <c r="P1010" s="98"/>
      <c r="Q1010" s="90">
        <f t="shared" si="36"/>
        <v>134968.60999999999</v>
      </c>
      <c r="R1010" s="91">
        <f t="shared" si="37"/>
        <v>367.81612791101844</v>
      </c>
    </row>
    <row r="1011" spans="1:18" x14ac:dyDescent="0.7">
      <c r="A1011" s="97">
        <v>3</v>
      </c>
      <c r="B1011" s="98" t="s">
        <v>44</v>
      </c>
      <c r="C1011" s="98" t="s">
        <v>553</v>
      </c>
      <c r="D1011" s="98" t="s">
        <v>107</v>
      </c>
      <c r="E1011" s="98" t="s">
        <v>554</v>
      </c>
      <c r="F1011" s="98" t="s">
        <v>166</v>
      </c>
      <c r="G1011" s="98" t="s">
        <v>1356</v>
      </c>
      <c r="H1011" s="99">
        <v>2927</v>
      </c>
      <c r="I1011" s="97">
        <v>2</v>
      </c>
      <c r="J1011" s="100">
        <f>นครพนม!F109</f>
        <v>774310.36</v>
      </c>
      <c r="K1011" s="101">
        <f>นครพนม!AO109</f>
        <v>793066.76</v>
      </c>
      <c r="L1011" s="102">
        <f>นครพนม!AP109</f>
        <v>809384.69</v>
      </c>
      <c r="M1011" s="102">
        <f>นครพนม!AQ109</f>
        <v>752138.96</v>
      </c>
      <c r="N1011" s="98"/>
      <c r="O1011" s="98"/>
      <c r="P1011" s="98"/>
      <c r="Q1011" s="90">
        <f t="shared" si="36"/>
        <v>57245.729999999981</v>
      </c>
      <c r="R1011" s="91">
        <f t="shared" si="37"/>
        <v>276.52363853775194</v>
      </c>
    </row>
    <row r="1012" spans="1:18" x14ac:dyDescent="0.7">
      <c r="A1012" s="97">
        <v>4</v>
      </c>
      <c r="B1012" s="98" t="s">
        <v>44</v>
      </c>
      <c r="C1012" s="98" t="s">
        <v>553</v>
      </c>
      <c r="D1012" s="98" t="s">
        <v>107</v>
      </c>
      <c r="E1012" s="98" t="s">
        <v>554</v>
      </c>
      <c r="F1012" s="98" t="s">
        <v>166</v>
      </c>
      <c r="G1012" s="98" t="s">
        <v>1357</v>
      </c>
      <c r="H1012" s="99">
        <v>4184</v>
      </c>
      <c r="I1012" s="97">
        <v>3</v>
      </c>
      <c r="J1012" s="100">
        <f>นครพนม!F110</f>
        <v>516571.47</v>
      </c>
      <c r="K1012" s="101">
        <f>นครพนม!AO110</f>
        <v>560209.6</v>
      </c>
      <c r="L1012" s="102">
        <f>นครพนม!AP110</f>
        <v>1094589.97</v>
      </c>
      <c r="M1012" s="102">
        <f>นครพนม!AQ110</f>
        <v>959570.86</v>
      </c>
      <c r="N1012" s="98"/>
      <c r="O1012" s="98"/>
      <c r="P1012" s="98"/>
      <c r="Q1012" s="90">
        <f t="shared" si="36"/>
        <v>135019.10999999999</v>
      </c>
      <c r="R1012" s="91">
        <f t="shared" si="37"/>
        <v>261.61328154875719</v>
      </c>
    </row>
    <row r="1013" spans="1:18" x14ac:dyDescent="0.7">
      <c r="A1013" s="97">
        <v>5</v>
      </c>
      <c r="B1013" s="98" t="s">
        <v>44</v>
      </c>
      <c r="C1013" s="98" t="s">
        <v>553</v>
      </c>
      <c r="D1013" s="98" t="s">
        <v>107</v>
      </c>
      <c r="E1013" s="98" t="s">
        <v>554</v>
      </c>
      <c r="F1013" s="98" t="s">
        <v>166</v>
      </c>
      <c r="G1013" s="98" t="s">
        <v>1358</v>
      </c>
      <c r="H1013" s="99">
        <v>4677</v>
      </c>
      <c r="I1013" s="97">
        <v>4</v>
      </c>
      <c r="J1013" s="100">
        <f>นครพนม!F111</f>
        <v>439752.25</v>
      </c>
      <c r="K1013" s="101">
        <f>นครพนม!AO111</f>
        <v>600167.92000000004</v>
      </c>
      <c r="L1013" s="102">
        <f>นครพนม!AP111</f>
        <v>1127561.45</v>
      </c>
      <c r="M1013" s="102">
        <f>นครพนม!AQ111</f>
        <v>1167175.4099999999</v>
      </c>
      <c r="N1013" s="98"/>
      <c r="O1013" s="98"/>
      <c r="P1013" s="98"/>
      <c r="Q1013" s="90">
        <f t="shared" si="36"/>
        <v>-39613.959999999963</v>
      </c>
      <c r="R1013" s="91">
        <f t="shared" si="37"/>
        <v>241.08647637374384</v>
      </c>
    </row>
    <row r="1014" spans="1:18" x14ac:dyDescent="0.7">
      <c r="A1014" s="97">
        <v>6</v>
      </c>
      <c r="B1014" s="98" t="s">
        <v>44</v>
      </c>
      <c r="C1014" s="98" t="s">
        <v>553</v>
      </c>
      <c r="D1014" s="98" t="s">
        <v>107</v>
      </c>
      <c r="E1014" s="98" t="s">
        <v>554</v>
      </c>
      <c r="F1014" s="98" t="s">
        <v>166</v>
      </c>
      <c r="G1014" s="98" t="s">
        <v>1359</v>
      </c>
      <c r="H1014" s="99">
        <v>2227</v>
      </c>
      <c r="I1014" s="97">
        <v>2</v>
      </c>
      <c r="J1014" s="100">
        <f>นครพนม!F112</f>
        <v>473360.96</v>
      </c>
      <c r="K1014" s="101">
        <f>นครพนม!AO112</f>
        <v>523205.69000000006</v>
      </c>
      <c r="L1014" s="102">
        <f>นครพนม!AP112</f>
        <v>820552.61</v>
      </c>
      <c r="M1014" s="102">
        <f>นครพนม!AQ112</f>
        <v>723294.81</v>
      </c>
      <c r="N1014" s="98"/>
      <c r="O1014" s="98"/>
      <c r="P1014" s="98"/>
      <c r="Q1014" s="90">
        <f t="shared" si="36"/>
        <v>97257.79999999993</v>
      </c>
      <c r="R1014" s="91">
        <f t="shared" si="37"/>
        <v>368.45649303996407</v>
      </c>
    </row>
    <row r="1015" spans="1:18" x14ac:dyDescent="0.7">
      <c r="A1015" s="97">
        <v>7</v>
      </c>
      <c r="B1015" s="98" t="s">
        <v>44</v>
      </c>
      <c r="C1015" s="98" t="s">
        <v>553</v>
      </c>
      <c r="D1015" s="98" t="s">
        <v>107</v>
      </c>
      <c r="E1015" s="98" t="s">
        <v>554</v>
      </c>
      <c r="F1015" s="98" t="s">
        <v>166</v>
      </c>
      <c r="G1015" s="98" t="s">
        <v>1360</v>
      </c>
      <c r="H1015" s="99">
        <v>815</v>
      </c>
      <c r="I1015" s="97">
        <v>1</v>
      </c>
      <c r="J1015" s="100">
        <f>นครพนม!F113</f>
        <v>575385.19999999995</v>
      </c>
      <c r="K1015" s="101">
        <f>นครพนม!AO113</f>
        <v>592877.63</v>
      </c>
      <c r="L1015" s="102">
        <f>นครพนม!AP113</f>
        <v>810999.04</v>
      </c>
      <c r="M1015" s="102">
        <f>นครพนม!AQ113</f>
        <v>642455.84</v>
      </c>
      <c r="N1015" s="98"/>
      <c r="O1015" s="98"/>
      <c r="P1015" s="98"/>
      <c r="Q1015" s="90">
        <f t="shared" si="36"/>
        <v>168543.20000000007</v>
      </c>
      <c r="R1015" s="91">
        <f t="shared" si="37"/>
        <v>995.09084662576697</v>
      </c>
    </row>
    <row r="1016" spans="1:18" x14ac:dyDescent="0.7">
      <c r="A1016" s="97">
        <v>8</v>
      </c>
      <c r="B1016" s="98" t="s">
        <v>44</v>
      </c>
      <c r="C1016" s="98" t="s">
        <v>553</v>
      </c>
      <c r="D1016" s="98" t="s">
        <v>107</v>
      </c>
      <c r="E1016" s="98" t="s">
        <v>554</v>
      </c>
      <c r="F1016" s="98" t="s">
        <v>166</v>
      </c>
      <c r="G1016" s="98" t="s">
        <v>1361</v>
      </c>
      <c r="H1016" s="99">
        <v>3601</v>
      </c>
      <c r="I1016" s="97">
        <v>3</v>
      </c>
      <c r="J1016" s="100">
        <f>นครพนม!F114</f>
        <v>663870.69999999995</v>
      </c>
      <c r="K1016" s="101">
        <f>นครพนม!AO114</f>
        <v>1038175.69</v>
      </c>
      <c r="L1016" s="102">
        <f>นครพนม!AP114</f>
        <v>1434190.6600000001</v>
      </c>
      <c r="M1016" s="102">
        <f>นครพนม!AQ114</f>
        <v>1003586.4500000001</v>
      </c>
      <c r="N1016" s="98"/>
      <c r="O1016" s="98"/>
      <c r="P1016" s="98"/>
      <c r="Q1016" s="90">
        <f t="shared" si="36"/>
        <v>430604.21000000008</v>
      </c>
      <c r="R1016" s="91">
        <f t="shared" si="37"/>
        <v>398.27566231602339</v>
      </c>
    </row>
    <row r="1017" spans="1:18" x14ac:dyDescent="0.7">
      <c r="A1017" s="97">
        <v>9</v>
      </c>
      <c r="B1017" s="98" t="s">
        <v>44</v>
      </c>
      <c r="C1017" s="98" t="s">
        <v>553</v>
      </c>
      <c r="D1017" s="98" t="s">
        <v>107</v>
      </c>
      <c r="E1017" s="98" t="s">
        <v>554</v>
      </c>
      <c r="F1017" s="98" t="s">
        <v>166</v>
      </c>
      <c r="G1017" s="98" t="s">
        <v>1362</v>
      </c>
      <c r="H1017" s="99">
        <v>2371</v>
      </c>
      <c r="I1017" s="97">
        <v>2</v>
      </c>
      <c r="J1017" s="100">
        <f>นครพนม!F115</f>
        <v>575300.31999999995</v>
      </c>
      <c r="K1017" s="101">
        <f>นครพนม!AO115</f>
        <v>614876.07999999996</v>
      </c>
      <c r="L1017" s="102">
        <f>นครพนม!AP115</f>
        <v>803031.05</v>
      </c>
      <c r="M1017" s="102">
        <f>นครพนม!AQ115</f>
        <v>669094.72000000009</v>
      </c>
      <c r="N1017" s="98"/>
      <c r="O1017" s="98"/>
      <c r="P1017" s="98"/>
      <c r="Q1017" s="90">
        <f t="shared" si="36"/>
        <v>133936.32999999996</v>
      </c>
      <c r="R1017" s="91">
        <f t="shared" si="37"/>
        <v>338.68876001687056</v>
      </c>
    </row>
    <row r="1018" spans="1:18" x14ac:dyDescent="0.7">
      <c r="A1018" s="97">
        <v>10</v>
      </c>
      <c r="B1018" s="98" t="s">
        <v>44</v>
      </c>
      <c r="C1018" s="98" t="s">
        <v>553</v>
      </c>
      <c r="D1018" s="98" t="s">
        <v>107</v>
      </c>
      <c r="E1018" s="98" t="s">
        <v>554</v>
      </c>
      <c r="F1018" s="98" t="s">
        <v>166</v>
      </c>
      <c r="G1018" s="98" t="s">
        <v>1363</v>
      </c>
      <c r="H1018" s="99">
        <v>1293</v>
      </c>
      <c r="I1018" s="97">
        <v>1</v>
      </c>
      <c r="J1018" s="100">
        <f>นครพนม!F116</f>
        <v>541935.85</v>
      </c>
      <c r="K1018" s="101">
        <f>นครพนม!AO116</f>
        <v>584984.79999999993</v>
      </c>
      <c r="L1018" s="102">
        <f>นครพนม!AP116</f>
        <v>886495.81</v>
      </c>
      <c r="M1018" s="102">
        <f>นครพนม!AQ116</f>
        <v>706717.64</v>
      </c>
      <c r="N1018" s="98"/>
      <c r="O1018" s="98"/>
      <c r="P1018" s="98"/>
      <c r="Q1018" s="90">
        <f t="shared" si="36"/>
        <v>179778.17000000004</v>
      </c>
      <c r="R1018" s="91">
        <f t="shared" si="37"/>
        <v>685.61160866202636</v>
      </c>
    </row>
    <row r="1019" spans="1:18" x14ac:dyDescent="0.7">
      <c r="A1019" s="97">
        <v>11</v>
      </c>
      <c r="B1019" s="98" t="s">
        <v>44</v>
      </c>
      <c r="C1019" s="98" t="s">
        <v>553</v>
      </c>
      <c r="D1019" s="98" t="s">
        <v>107</v>
      </c>
      <c r="E1019" s="98" t="s">
        <v>554</v>
      </c>
      <c r="F1019" s="98" t="s">
        <v>166</v>
      </c>
      <c r="G1019" s="98" t="s">
        <v>1364</v>
      </c>
      <c r="H1019" s="99">
        <v>3237</v>
      </c>
      <c r="I1019" s="97">
        <v>3</v>
      </c>
      <c r="J1019" s="100">
        <f>นครพนม!F117</f>
        <v>570960.92000000004</v>
      </c>
      <c r="K1019" s="101">
        <f>นครพนม!AO117</f>
        <v>603514.57999999996</v>
      </c>
      <c r="L1019" s="102">
        <f>นครพนม!AP117</f>
        <v>1201318.6599999999</v>
      </c>
      <c r="M1019" s="102">
        <f>นครพนม!AQ117</f>
        <v>1149843</v>
      </c>
      <c r="N1019" s="98"/>
      <c r="O1019" s="98"/>
      <c r="P1019" s="98"/>
      <c r="Q1019" s="90">
        <f t="shared" si="36"/>
        <v>51475.659999999916</v>
      </c>
      <c r="R1019" s="91">
        <f t="shared" si="37"/>
        <v>371.12099474822367</v>
      </c>
    </row>
    <row r="1020" spans="1:18" x14ac:dyDescent="0.7">
      <c r="A1020" s="97">
        <v>12</v>
      </c>
      <c r="B1020" s="98" t="s">
        <v>44</v>
      </c>
      <c r="C1020" s="98" t="s">
        <v>553</v>
      </c>
      <c r="D1020" s="98" t="s">
        <v>107</v>
      </c>
      <c r="E1020" s="98" t="s">
        <v>554</v>
      </c>
      <c r="F1020" s="98" t="s">
        <v>166</v>
      </c>
      <c r="G1020" s="98" t="s">
        <v>1365</v>
      </c>
      <c r="H1020" s="99">
        <v>1500</v>
      </c>
      <c r="I1020" s="97">
        <v>1</v>
      </c>
      <c r="J1020" s="100">
        <f>นครพนม!F118</f>
        <v>364224.78</v>
      </c>
      <c r="K1020" s="101">
        <f>นครพนม!AO118</f>
        <v>395993.05000000005</v>
      </c>
      <c r="L1020" s="102">
        <f>นครพนม!AP118</f>
        <v>905812.92999999993</v>
      </c>
      <c r="M1020" s="102">
        <f>นครพนม!AQ118</f>
        <v>950027.92999999993</v>
      </c>
      <c r="N1020" s="98"/>
      <c r="O1020" s="98"/>
      <c r="P1020" s="98"/>
      <c r="Q1020" s="90">
        <f t="shared" si="36"/>
        <v>-44215</v>
      </c>
      <c r="R1020" s="91">
        <f t="shared" si="37"/>
        <v>603.87528666666663</v>
      </c>
    </row>
    <row r="1021" spans="1:18" x14ac:dyDescent="0.7">
      <c r="A1021" s="97">
        <v>13</v>
      </c>
      <c r="B1021" s="98" t="s">
        <v>44</v>
      </c>
      <c r="C1021" s="98" t="s">
        <v>553</v>
      </c>
      <c r="D1021" s="98" t="s">
        <v>107</v>
      </c>
      <c r="E1021" s="98" t="s">
        <v>554</v>
      </c>
      <c r="F1021" s="98" t="s">
        <v>166</v>
      </c>
      <c r="G1021" s="98" t="s">
        <v>1366</v>
      </c>
      <c r="H1021" s="99">
        <v>2077</v>
      </c>
      <c r="I1021" s="97">
        <v>2</v>
      </c>
      <c r="J1021" s="100">
        <f>นครพนม!F119</f>
        <v>451774.2</v>
      </c>
      <c r="K1021" s="101">
        <f>นครพนม!AO119</f>
        <v>492442.98</v>
      </c>
      <c r="L1021" s="102">
        <f>นครพนม!AP119</f>
        <v>949808.57</v>
      </c>
      <c r="M1021" s="102">
        <f>นครพนม!AQ119</f>
        <v>554480.65</v>
      </c>
      <c r="N1021" s="98"/>
      <c r="O1021" s="98"/>
      <c r="P1021" s="98"/>
      <c r="Q1021" s="90">
        <f t="shared" si="36"/>
        <v>395327.91999999993</v>
      </c>
      <c r="R1021" s="91">
        <f t="shared" si="37"/>
        <v>457.29830043331725</v>
      </c>
    </row>
    <row r="1022" spans="1:18" x14ac:dyDescent="0.7">
      <c r="A1022" s="97">
        <v>14</v>
      </c>
      <c r="B1022" s="98" t="s">
        <v>44</v>
      </c>
      <c r="C1022" s="98" t="s">
        <v>553</v>
      </c>
      <c r="D1022" s="98" t="s">
        <v>107</v>
      </c>
      <c r="E1022" s="98" t="s">
        <v>554</v>
      </c>
      <c r="F1022" s="98" t="s">
        <v>166</v>
      </c>
      <c r="G1022" s="98" t="s">
        <v>1367</v>
      </c>
      <c r="H1022" s="99">
        <v>2981</v>
      </c>
      <c r="I1022" s="97">
        <v>2</v>
      </c>
      <c r="J1022" s="100">
        <f>นครพนม!F120</f>
        <v>490700.43</v>
      </c>
      <c r="K1022" s="101">
        <f>นครพนม!AO120</f>
        <v>535473.27</v>
      </c>
      <c r="L1022" s="102">
        <f>นครพนม!AP120</f>
        <v>997732.57000000007</v>
      </c>
      <c r="M1022" s="102">
        <f>นครพนม!AQ120</f>
        <v>825735.72</v>
      </c>
      <c r="N1022" s="98"/>
      <c r="O1022" s="98"/>
      <c r="P1022" s="98"/>
      <c r="Q1022" s="90">
        <f t="shared" si="36"/>
        <v>171996.85000000009</v>
      </c>
      <c r="R1022" s="91">
        <f t="shared" si="37"/>
        <v>334.69727272727278</v>
      </c>
    </row>
    <row r="1023" spans="1:18" x14ac:dyDescent="0.7">
      <c r="A1023" s="97">
        <v>15</v>
      </c>
      <c r="B1023" s="98" t="s">
        <v>44</v>
      </c>
      <c r="C1023" s="98" t="s">
        <v>553</v>
      </c>
      <c r="D1023" s="98" t="s">
        <v>107</v>
      </c>
      <c r="E1023" s="98" t="s">
        <v>554</v>
      </c>
      <c r="F1023" s="98" t="s">
        <v>166</v>
      </c>
      <c r="G1023" s="98" t="s">
        <v>1368</v>
      </c>
      <c r="H1023" s="99">
        <v>2573</v>
      </c>
      <c r="I1023" s="97">
        <v>2</v>
      </c>
      <c r="J1023" s="100">
        <f>นครพนม!F121</f>
        <v>572732.91</v>
      </c>
      <c r="K1023" s="101">
        <f>นครพนม!AO121</f>
        <v>377599.53</v>
      </c>
      <c r="L1023" s="102">
        <f>นครพนม!AP121</f>
        <v>1028464.7</v>
      </c>
      <c r="M1023" s="102">
        <f>นครพนม!AQ121</f>
        <v>979260.73</v>
      </c>
      <c r="N1023" s="98"/>
      <c r="O1023" s="98"/>
      <c r="P1023" s="98"/>
      <c r="Q1023" s="90">
        <f t="shared" si="36"/>
        <v>49203.969999999972</v>
      </c>
      <c r="R1023" s="91">
        <f t="shared" si="37"/>
        <v>399.71422464049743</v>
      </c>
    </row>
    <row r="1024" spans="1:18" x14ac:dyDescent="0.7">
      <c r="A1024" s="97">
        <v>16</v>
      </c>
      <c r="B1024" s="98" t="s">
        <v>44</v>
      </c>
      <c r="C1024" s="98" t="s">
        <v>553</v>
      </c>
      <c r="D1024" s="98" t="s">
        <v>107</v>
      </c>
      <c r="E1024" s="98" t="s">
        <v>554</v>
      </c>
      <c r="F1024" s="98" t="s">
        <v>166</v>
      </c>
      <c r="G1024" s="98" t="s">
        <v>1369</v>
      </c>
      <c r="H1024" s="99">
        <v>1978</v>
      </c>
      <c r="I1024" s="97">
        <v>2</v>
      </c>
      <c r="J1024" s="100">
        <f>นครพนม!F122</f>
        <v>250266.54</v>
      </c>
      <c r="K1024" s="101">
        <f>นครพนม!AO122</f>
        <v>500347.87</v>
      </c>
      <c r="L1024" s="102">
        <f>นครพนม!AP122</f>
        <v>659163.21</v>
      </c>
      <c r="M1024" s="102">
        <f>นครพนม!AQ122</f>
        <v>508126.14999999997</v>
      </c>
      <c r="N1024" s="98"/>
      <c r="O1024" s="98"/>
      <c r="P1024" s="98"/>
      <c r="Q1024" s="90">
        <f t="shared" si="36"/>
        <v>151037.06</v>
      </c>
      <c r="R1024" s="91">
        <f t="shared" si="37"/>
        <v>333.24732558139533</v>
      </c>
    </row>
    <row r="1025" spans="1:18" x14ac:dyDescent="0.7">
      <c r="A1025" s="97">
        <v>17</v>
      </c>
      <c r="B1025" s="98" t="s">
        <v>44</v>
      </c>
      <c r="C1025" s="98" t="s">
        <v>553</v>
      </c>
      <c r="D1025" s="98" t="s">
        <v>107</v>
      </c>
      <c r="E1025" s="98" t="s">
        <v>554</v>
      </c>
      <c r="F1025" s="98" t="s">
        <v>166</v>
      </c>
      <c r="G1025" s="98" t="s">
        <v>1370</v>
      </c>
      <c r="H1025" s="99">
        <v>2350</v>
      </c>
      <c r="I1025" s="97">
        <v>2</v>
      </c>
      <c r="J1025" s="100">
        <f>นครพนม!F123</f>
        <v>723926.45</v>
      </c>
      <c r="K1025" s="101">
        <f>นครพนม!AO123</f>
        <v>760802.14</v>
      </c>
      <c r="L1025" s="102">
        <f>นครพนม!AP123</f>
        <v>1196537.47</v>
      </c>
      <c r="M1025" s="102">
        <f>นครพนม!AQ123</f>
        <v>888316.00000000012</v>
      </c>
      <c r="N1025" s="98"/>
      <c r="O1025" s="98"/>
      <c r="P1025" s="98"/>
      <c r="Q1025" s="90">
        <f t="shared" si="36"/>
        <v>308221.46999999986</v>
      </c>
      <c r="R1025" s="91">
        <f t="shared" si="37"/>
        <v>509.1648808510638</v>
      </c>
    </row>
    <row r="1026" spans="1:18" x14ac:dyDescent="0.7">
      <c r="A1026" s="97">
        <v>18</v>
      </c>
      <c r="B1026" s="98" t="s">
        <v>44</v>
      </c>
      <c r="C1026" s="98" t="s">
        <v>553</v>
      </c>
      <c r="D1026" s="98" t="s">
        <v>107</v>
      </c>
      <c r="E1026" s="98" t="s">
        <v>554</v>
      </c>
      <c r="F1026" s="98" t="s">
        <v>166</v>
      </c>
      <c r="G1026" s="98" t="s">
        <v>1371</v>
      </c>
      <c r="H1026" s="99">
        <v>1698</v>
      </c>
      <c r="I1026" s="97">
        <v>2</v>
      </c>
      <c r="J1026" s="100">
        <f>นครพนม!F124</f>
        <v>317137.5</v>
      </c>
      <c r="K1026" s="101">
        <f>นครพนม!AO124</f>
        <v>671177.35000000009</v>
      </c>
      <c r="L1026" s="102">
        <f>นครพนม!AP124</f>
        <v>556601.73</v>
      </c>
      <c r="M1026" s="102">
        <f>นครพนม!AQ124</f>
        <v>363965.78</v>
      </c>
      <c r="N1026" s="98"/>
      <c r="O1026" s="98"/>
      <c r="P1026" s="98"/>
      <c r="Q1026" s="90">
        <f t="shared" si="36"/>
        <v>192635.94999999995</v>
      </c>
      <c r="R1026" s="91">
        <f t="shared" si="37"/>
        <v>327.79842756183746</v>
      </c>
    </row>
    <row r="1027" spans="1:18" x14ac:dyDescent="0.7">
      <c r="A1027" s="97">
        <v>19</v>
      </c>
      <c r="B1027" s="98" t="s">
        <v>44</v>
      </c>
      <c r="C1027" s="98" t="s">
        <v>553</v>
      </c>
      <c r="D1027" s="98" t="s">
        <v>107</v>
      </c>
      <c r="E1027" s="98" t="s">
        <v>554</v>
      </c>
      <c r="F1027" s="98" t="s">
        <v>166</v>
      </c>
      <c r="G1027" s="98" t="s">
        <v>1372</v>
      </c>
      <c r="H1027" s="99">
        <v>2110</v>
      </c>
      <c r="I1027" s="97">
        <v>2</v>
      </c>
      <c r="J1027" s="100">
        <f>นครพนม!F125</f>
        <v>643460.43000000005</v>
      </c>
      <c r="K1027" s="101">
        <f>นครพนม!AO125</f>
        <v>694015.75</v>
      </c>
      <c r="L1027" s="102">
        <f>นครพนม!AP125</f>
        <v>1096243.97</v>
      </c>
      <c r="M1027" s="102">
        <f>นครพนม!AQ125</f>
        <v>778331.47000000009</v>
      </c>
      <c r="N1027" s="98"/>
      <c r="O1027" s="98"/>
      <c r="P1027" s="98"/>
      <c r="Q1027" s="90">
        <f t="shared" si="36"/>
        <v>317912.49999999988</v>
      </c>
      <c r="R1027" s="91">
        <f t="shared" si="37"/>
        <v>519.54690521327018</v>
      </c>
    </row>
    <row r="1028" spans="1:18" s="109" customFormat="1" x14ac:dyDescent="0.7">
      <c r="A1028" s="103">
        <v>8</v>
      </c>
      <c r="B1028" s="104" t="s">
        <v>44</v>
      </c>
      <c r="C1028" s="104"/>
      <c r="D1028" s="104"/>
      <c r="E1028" s="104" t="s">
        <v>63</v>
      </c>
      <c r="F1028" s="104"/>
      <c r="G1028" s="104" t="s">
        <v>556</v>
      </c>
      <c r="H1028" s="110">
        <f>SUM(H1009:H1027)</f>
        <v>45476</v>
      </c>
      <c r="I1028" s="103"/>
      <c r="J1028" s="106">
        <f>SUM(J1009:J1027)</f>
        <v>9453050.209999999</v>
      </c>
      <c r="K1028" s="141">
        <f>SUM(K1009:K1027)</f>
        <v>10878089.279999999</v>
      </c>
      <c r="L1028" s="106">
        <f>SUM(L1009:L1027)</f>
        <v>17436696.090000004</v>
      </c>
      <c r="M1028" s="106">
        <f>SUM(M1009:M1027)</f>
        <v>14545360.51</v>
      </c>
      <c r="N1028" s="104">
        <v>18</v>
      </c>
      <c r="O1028" s="104">
        <v>18</v>
      </c>
      <c r="P1028" s="104">
        <f>N1028-O1028</f>
        <v>0</v>
      </c>
      <c r="Q1028" s="107">
        <f t="shared" si="36"/>
        <v>2891335.5800000038</v>
      </c>
      <c r="R1028" s="108">
        <f>L1028/H1028</f>
        <v>383.42633674905454</v>
      </c>
    </row>
    <row r="1029" spans="1:18" x14ac:dyDescent="0.7">
      <c r="A1029" s="97">
        <v>1</v>
      </c>
      <c r="B1029" s="98" t="s">
        <v>44</v>
      </c>
      <c r="C1029" s="98" t="s">
        <v>557</v>
      </c>
      <c r="D1029" s="98" t="s">
        <v>113</v>
      </c>
      <c r="E1029" s="98" t="s">
        <v>558</v>
      </c>
      <c r="F1029" s="98" t="s">
        <v>196</v>
      </c>
      <c r="G1029" s="98" t="s">
        <v>559</v>
      </c>
      <c r="H1029" s="99"/>
      <c r="I1029" s="97"/>
      <c r="J1029" s="100"/>
      <c r="K1029" s="101"/>
      <c r="L1029" s="102"/>
      <c r="M1029" s="102"/>
      <c r="N1029" s="98"/>
      <c r="O1029" s="98"/>
      <c r="P1029" s="98"/>
    </row>
    <row r="1030" spans="1:18" x14ac:dyDescent="0.7">
      <c r="A1030" s="97">
        <v>2</v>
      </c>
      <c r="B1030" s="98" t="s">
        <v>44</v>
      </c>
      <c r="C1030" s="98" t="s">
        <v>557</v>
      </c>
      <c r="D1030" s="98" t="s">
        <v>113</v>
      </c>
      <c r="E1030" s="98" t="s">
        <v>558</v>
      </c>
      <c r="F1030" s="98" t="s">
        <v>166</v>
      </c>
      <c r="G1030" s="98" t="s">
        <v>1373</v>
      </c>
      <c r="H1030" s="99">
        <v>3653</v>
      </c>
      <c r="I1030" s="97">
        <v>3</v>
      </c>
      <c r="J1030" s="100">
        <f>นครพนม!F126</f>
        <v>635526.42000000004</v>
      </c>
      <c r="K1030" s="101">
        <f>นครพนม!AO126</f>
        <v>853704.29</v>
      </c>
      <c r="L1030" s="102">
        <f>นครพนม!AP126</f>
        <v>1209271.3999999999</v>
      </c>
      <c r="M1030" s="102">
        <f>นครพนม!AQ126</f>
        <v>903039.33</v>
      </c>
      <c r="N1030" s="98"/>
      <c r="O1030" s="98"/>
      <c r="P1030" s="98"/>
      <c r="Q1030" s="90">
        <f t="shared" ref="Q1030:Q1067" si="38">L1030-M1030</f>
        <v>306232.06999999995</v>
      </c>
      <c r="R1030" s="91">
        <f t="shared" ref="R1030:R1068" si="39">L1030/H1030</f>
        <v>331.03514919244452</v>
      </c>
    </row>
    <row r="1031" spans="1:18" x14ac:dyDescent="0.7">
      <c r="A1031" s="97">
        <v>3</v>
      </c>
      <c r="B1031" s="98" t="s">
        <v>44</v>
      </c>
      <c r="C1031" s="98" t="s">
        <v>557</v>
      </c>
      <c r="D1031" s="98" t="s">
        <v>113</v>
      </c>
      <c r="E1031" s="98" t="s">
        <v>558</v>
      </c>
      <c r="F1031" s="98" t="s">
        <v>166</v>
      </c>
      <c r="G1031" s="98" t="s">
        <v>1374</v>
      </c>
      <c r="H1031" s="99">
        <v>1433</v>
      </c>
      <c r="I1031" s="97">
        <v>1</v>
      </c>
      <c r="J1031" s="100">
        <f>นครพนม!F127</f>
        <v>495164.74</v>
      </c>
      <c r="K1031" s="101">
        <f>นครพนม!AO127</f>
        <v>613286</v>
      </c>
      <c r="L1031" s="102">
        <f>นครพนม!AP127</f>
        <v>902470.51</v>
      </c>
      <c r="M1031" s="102">
        <f>นครพนม!AQ127</f>
        <v>632908.42999999993</v>
      </c>
      <c r="N1031" s="98"/>
      <c r="O1031" s="98"/>
      <c r="P1031" s="98"/>
      <c r="Q1031" s="90">
        <f t="shared" si="38"/>
        <v>269562.08000000007</v>
      </c>
      <c r="R1031" s="91">
        <f t="shared" si="39"/>
        <v>629.77704815073275</v>
      </c>
    </row>
    <row r="1032" spans="1:18" x14ac:dyDescent="0.7">
      <c r="A1032" s="97">
        <v>4</v>
      </c>
      <c r="B1032" s="98" t="s">
        <v>44</v>
      </c>
      <c r="C1032" s="98" t="s">
        <v>557</v>
      </c>
      <c r="D1032" s="98" t="s">
        <v>113</v>
      </c>
      <c r="E1032" s="98" t="s">
        <v>558</v>
      </c>
      <c r="F1032" s="98" t="s">
        <v>166</v>
      </c>
      <c r="G1032" s="98" t="s">
        <v>1375</v>
      </c>
      <c r="H1032" s="99">
        <v>2145</v>
      </c>
      <c r="I1032" s="97">
        <v>2</v>
      </c>
      <c r="J1032" s="100">
        <f>นครพนม!F128</f>
        <v>750404.25</v>
      </c>
      <c r="K1032" s="101">
        <f>นครพนม!AO128</f>
        <v>1059640.3200000001</v>
      </c>
      <c r="L1032" s="102">
        <f>นครพนม!AP128</f>
        <v>1221440.1599999999</v>
      </c>
      <c r="M1032" s="102">
        <f>นครพนม!AQ128</f>
        <v>994185.25</v>
      </c>
      <c r="N1032" s="98"/>
      <c r="O1032" s="98"/>
      <c r="P1032" s="98"/>
      <c r="Q1032" s="90">
        <f t="shared" si="38"/>
        <v>227254.90999999992</v>
      </c>
      <c r="R1032" s="91">
        <f t="shared" si="39"/>
        <v>569.43597202797196</v>
      </c>
    </row>
    <row r="1033" spans="1:18" x14ac:dyDescent="0.7">
      <c r="A1033" s="97">
        <v>5</v>
      </c>
      <c r="B1033" s="98" t="s">
        <v>44</v>
      </c>
      <c r="C1033" s="98" t="s">
        <v>557</v>
      </c>
      <c r="D1033" s="98" t="s">
        <v>113</v>
      </c>
      <c r="E1033" s="98" t="s">
        <v>558</v>
      </c>
      <c r="F1033" s="98" t="s">
        <v>166</v>
      </c>
      <c r="G1033" s="98" t="s">
        <v>1376</v>
      </c>
      <c r="H1033" s="99">
        <v>2238</v>
      </c>
      <c r="I1033" s="97">
        <v>2</v>
      </c>
      <c r="J1033" s="100">
        <f>นครพนม!F129</f>
        <v>585842.43000000005</v>
      </c>
      <c r="K1033" s="101">
        <f>นครพนม!AO129</f>
        <v>630662.66</v>
      </c>
      <c r="L1033" s="102">
        <f>นครพนม!AP129</f>
        <v>1066119.5</v>
      </c>
      <c r="M1033" s="102">
        <f>นครพนม!AQ129</f>
        <v>700796.12</v>
      </c>
      <c r="N1033" s="98"/>
      <c r="O1033" s="98"/>
      <c r="P1033" s="98"/>
      <c r="Q1033" s="90">
        <f t="shared" si="38"/>
        <v>365323.38</v>
      </c>
      <c r="R1033" s="91">
        <f t="shared" si="39"/>
        <v>476.37153708668455</v>
      </c>
    </row>
    <row r="1034" spans="1:18" x14ac:dyDescent="0.7">
      <c r="A1034" s="97">
        <v>6</v>
      </c>
      <c r="B1034" s="98" t="s">
        <v>44</v>
      </c>
      <c r="C1034" s="98" t="s">
        <v>557</v>
      </c>
      <c r="D1034" s="98" t="s">
        <v>113</v>
      </c>
      <c r="E1034" s="98" t="s">
        <v>558</v>
      </c>
      <c r="F1034" s="98" t="s">
        <v>166</v>
      </c>
      <c r="G1034" s="98" t="s">
        <v>1377</v>
      </c>
      <c r="H1034" s="99">
        <v>2480</v>
      </c>
      <c r="I1034" s="97">
        <v>2</v>
      </c>
      <c r="J1034" s="100">
        <f>นครพนม!F130</f>
        <v>619627.87</v>
      </c>
      <c r="K1034" s="101">
        <f>นครพนม!AO130</f>
        <v>694813.23</v>
      </c>
      <c r="L1034" s="102">
        <f>นครพนม!AP130</f>
        <v>549945.94999999995</v>
      </c>
      <c r="M1034" s="102">
        <f>นครพนม!AQ130</f>
        <v>270656.7</v>
      </c>
      <c r="N1034" s="98"/>
      <c r="O1034" s="98"/>
      <c r="P1034" s="98"/>
      <c r="Q1034" s="90">
        <f t="shared" si="38"/>
        <v>279289.24999999994</v>
      </c>
      <c r="R1034" s="91">
        <f t="shared" si="39"/>
        <v>221.75239919354837</v>
      </c>
    </row>
    <row r="1035" spans="1:18" x14ac:dyDescent="0.7">
      <c r="A1035" s="97">
        <v>7</v>
      </c>
      <c r="B1035" s="98" t="s">
        <v>44</v>
      </c>
      <c r="C1035" s="98" t="s">
        <v>557</v>
      </c>
      <c r="D1035" s="98" t="s">
        <v>113</v>
      </c>
      <c r="E1035" s="98" t="s">
        <v>558</v>
      </c>
      <c r="F1035" s="98" t="s">
        <v>166</v>
      </c>
      <c r="G1035" s="98" t="s">
        <v>1378</v>
      </c>
      <c r="H1035" s="99">
        <v>3442</v>
      </c>
      <c r="I1035" s="97">
        <v>3</v>
      </c>
      <c r="J1035" s="100">
        <f>นครพนม!F131</f>
        <v>871254.77</v>
      </c>
      <c r="K1035" s="101">
        <f>นครพนม!AO131</f>
        <v>976355.19000000006</v>
      </c>
      <c r="L1035" s="102">
        <f>นครพนม!AP131</f>
        <v>1347846.73</v>
      </c>
      <c r="M1035" s="102">
        <f>นครพนม!AQ131</f>
        <v>887952.74</v>
      </c>
      <c r="N1035" s="98"/>
      <c r="O1035" s="98"/>
      <c r="P1035" s="98"/>
      <c r="Q1035" s="90">
        <f t="shared" si="38"/>
        <v>459893.99</v>
      </c>
      <c r="R1035" s="91">
        <f t="shared" si="39"/>
        <v>391.58824230098782</v>
      </c>
    </row>
    <row r="1036" spans="1:18" x14ac:dyDescent="0.7">
      <c r="A1036" s="97">
        <v>8</v>
      </c>
      <c r="B1036" s="98" t="s">
        <v>44</v>
      </c>
      <c r="C1036" s="98" t="s">
        <v>557</v>
      </c>
      <c r="D1036" s="98" t="s">
        <v>113</v>
      </c>
      <c r="E1036" s="98" t="s">
        <v>558</v>
      </c>
      <c r="F1036" s="98" t="s">
        <v>166</v>
      </c>
      <c r="G1036" s="98" t="s">
        <v>1379</v>
      </c>
      <c r="H1036" s="99">
        <v>3463</v>
      </c>
      <c r="I1036" s="97">
        <v>3</v>
      </c>
      <c r="J1036" s="100">
        <f>นครพนม!F132</f>
        <v>895625.84</v>
      </c>
      <c r="K1036" s="101">
        <f>นครพนม!AO132</f>
        <v>899071.87</v>
      </c>
      <c r="L1036" s="102">
        <f>นครพนม!AP132</f>
        <v>1459319.69</v>
      </c>
      <c r="M1036" s="102">
        <f>นครพนม!AQ132</f>
        <v>1162402.71</v>
      </c>
      <c r="N1036" s="98"/>
      <c r="O1036" s="98"/>
      <c r="P1036" s="98"/>
      <c r="Q1036" s="90">
        <f t="shared" si="38"/>
        <v>296916.98</v>
      </c>
      <c r="R1036" s="91">
        <f t="shared" si="39"/>
        <v>421.40331793242854</v>
      </c>
    </row>
    <row r="1037" spans="1:18" x14ac:dyDescent="0.7">
      <c r="A1037" s="97">
        <v>9</v>
      </c>
      <c r="B1037" s="98" t="s">
        <v>44</v>
      </c>
      <c r="C1037" s="98" t="s">
        <v>557</v>
      </c>
      <c r="D1037" s="98" t="s">
        <v>113</v>
      </c>
      <c r="E1037" s="98" t="s">
        <v>558</v>
      </c>
      <c r="F1037" s="98" t="s">
        <v>166</v>
      </c>
      <c r="G1037" s="98" t="s">
        <v>1380</v>
      </c>
      <c r="H1037" s="99">
        <v>3634</v>
      </c>
      <c r="I1037" s="97">
        <v>3</v>
      </c>
      <c r="J1037" s="100">
        <f>นครพนม!F133</f>
        <v>612512.28</v>
      </c>
      <c r="K1037" s="101">
        <f>นครพนม!AO133</f>
        <v>834382.04</v>
      </c>
      <c r="L1037" s="102">
        <f>นครพนม!AP133</f>
        <v>1112329.3999999999</v>
      </c>
      <c r="M1037" s="102">
        <f>นครพนม!AQ133</f>
        <v>1007722.0800000001</v>
      </c>
      <c r="N1037" s="98"/>
      <c r="O1037" s="98"/>
      <c r="P1037" s="98"/>
      <c r="Q1037" s="90">
        <f t="shared" si="38"/>
        <v>104607.31999999983</v>
      </c>
      <c r="R1037" s="91">
        <f t="shared" si="39"/>
        <v>306.08954320308197</v>
      </c>
    </row>
    <row r="1038" spans="1:18" x14ac:dyDescent="0.7">
      <c r="A1038" s="97">
        <v>10</v>
      </c>
      <c r="B1038" s="98" t="s">
        <v>44</v>
      </c>
      <c r="C1038" s="98" t="s">
        <v>557</v>
      </c>
      <c r="D1038" s="98" t="s">
        <v>113</v>
      </c>
      <c r="E1038" s="98" t="s">
        <v>558</v>
      </c>
      <c r="F1038" s="98" t="s">
        <v>166</v>
      </c>
      <c r="G1038" s="98" t="s">
        <v>1381</v>
      </c>
      <c r="H1038" s="99">
        <v>4283</v>
      </c>
      <c r="I1038" s="97">
        <v>3</v>
      </c>
      <c r="J1038" s="100">
        <f>นครพนม!F134</f>
        <v>635468.65</v>
      </c>
      <c r="K1038" s="101">
        <f>นครพนม!AO134</f>
        <v>811872.94000000006</v>
      </c>
      <c r="L1038" s="102">
        <f>นครพนม!AP134</f>
        <v>1139983.49</v>
      </c>
      <c r="M1038" s="102">
        <f>นครพนม!AQ134</f>
        <v>891545.36</v>
      </c>
      <c r="N1038" s="98"/>
      <c r="O1038" s="98"/>
      <c r="P1038" s="98"/>
      <c r="Q1038" s="90">
        <f t="shared" si="38"/>
        <v>248438.13</v>
      </c>
      <c r="R1038" s="91">
        <f t="shared" si="39"/>
        <v>266.16471865514825</v>
      </c>
    </row>
    <row r="1039" spans="1:18" s="109" customFormat="1" x14ac:dyDescent="0.7">
      <c r="A1039" s="103">
        <v>9</v>
      </c>
      <c r="B1039" s="104" t="s">
        <v>44</v>
      </c>
      <c r="C1039" s="104"/>
      <c r="D1039" s="104"/>
      <c r="E1039" s="104" t="s">
        <v>63</v>
      </c>
      <c r="F1039" s="104"/>
      <c r="G1039" s="104" t="s">
        <v>560</v>
      </c>
      <c r="H1039" s="110">
        <f>SUM(H1029:H1038)</f>
        <v>26771</v>
      </c>
      <c r="I1039" s="103"/>
      <c r="J1039" s="106">
        <f>SUM(J1029:J1038)</f>
        <v>6101427.2500000009</v>
      </c>
      <c r="K1039" s="106">
        <f>SUM(K1029:K1038)</f>
        <v>7373788.540000001</v>
      </c>
      <c r="L1039" s="106">
        <f>SUM(L1029:L1038)</f>
        <v>10008726.83</v>
      </c>
      <c r="M1039" s="106">
        <f>SUM(M1029:M1038)</f>
        <v>7451208.7200000007</v>
      </c>
      <c r="N1039" s="104">
        <v>9</v>
      </c>
      <c r="O1039" s="104">
        <v>9</v>
      </c>
      <c r="P1039" s="104">
        <f>N1039-O1039</f>
        <v>0</v>
      </c>
      <c r="Q1039" s="107">
        <f t="shared" si="38"/>
        <v>2557518.1099999994</v>
      </c>
      <c r="R1039" s="108">
        <f>L1039/H1039</f>
        <v>373.86451122483282</v>
      </c>
    </row>
    <row r="1040" spans="1:18" x14ac:dyDescent="0.7">
      <c r="A1040" s="97">
        <v>1</v>
      </c>
      <c r="B1040" s="98" t="s">
        <v>44</v>
      </c>
      <c r="C1040" s="98" t="s">
        <v>561</v>
      </c>
      <c r="D1040" s="98" t="s">
        <v>118</v>
      </c>
      <c r="E1040" s="98" t="s">
        <v>562</v>
      </c>
      <c r="F1040" s="98" t="s">
        <v>196</v>
      </c>
      <c r="G1040" s="98" t="s">
        <v>563</v>
      </c>
      <c r="H1040" s="99"/>
      <c r="I1040" s="97"/>
      <c r="J1040" s="100"/>
      <c r="K1040" s="101"/>
      <c r="L1040" s="102"/>
      <c r="M1040" s="102"/>
      <c r="N1040" s="98"/>
      <c r="O1040" s="98"/>
      <c r="P1040" s="98"/>
    </row>
    <row r="1041" spans="1:18" x14ac:dyDescent="0.7">
      <c r="A1041" s="97">
        <v>2</v>
      </c>
      <c r="B1041" s="98" t="s">
        <v>44</v>
      </c>
      <c r="C1041" s="98" t="s">
        <v>561</v>
      </c>
      <c r="D1041" s="98" t="s">
        <v>118</v>
      </c>
      <c r="E1041" s="98" t="s">
        <v>562</v>
      </c>
      <c r="F1041" s="98" t="s">
        <v>166</v>
      </c>
      <c r="G1041" s="98" t="s">
        <v>1382</v>
      </c>
      <c r="H1041" s="99">
        <v>2029</v>
      </c>
      <c r="I1041" s="97">
        <v>2</v>
      </c>
      <c r="J1041" s="100">
        <f>นครพนม!F135</f>
        <v>482080.92</v>
      </c>
      <c r="K1041" s="101">
        <f>นครพนม!AO135</f>
        <v>611392.34</v>
      </c>
      <c r="L1041" s="102">
        <f>นครพนม!AP135</f>
        <v>920244.21</v>
      </c>
      <c r="M1041" s="102">
        <f>นครพนม!AQ135</f>
        <v>695052.77</v>
      </c>
      <c r="N1041" s="98"/>
      <c r="O1041" s="98"/>
      <c r="P1041" s="98"/>
      <c r="R1041" s="91">
        <f t="shared" si="39"/>
        <v>453.54569245933953</v>
      </c>
    </row>
    <row r="1042" spans="1:18" x14ac:dyDescent="0.7">
      <c r="A1042" s="97">
        <v>3</v>
      </c>
      <c r="B1042" s="98" t="s">
        <v>44</v>
      </c>
      <c r="C1042" s="98" t="s">
        <v>561</v>
      </c>
      <c r="D1042" s="98" t="s">
        <v>118</v>
      </c>
      <c r="E1042" s="98" t="s">
        <v>562</v>
      </c>
      <c r="F1042" s="98" t="s">
        <v>166</v>
      </c>
      <c r="G1042" s="98" t="s">
        <v>1383</v>
      </c>
      <c r="H1042" s="99">
        <v>3205</v>
      </c>
      <c r="I1042" s="97">
        <v>3</v>
      </c>
      <c r="J1042" s="100">
        <f>นครพนม!F136</f>
        <v>228647.32</v>
      </c>
      <c r="K1042" s="101">
        <f>นครพนม!AO136</f>
        <v>987763.3600000001</v>
      </c>
      <c r="L1042" s="102">
        <f>นครพนม!AP136</f>
        <v>671233.65</v>
      </c>
      <c r="M1042" s="102">
        <f>นครพนม!AQ136</f>
        <v>627190.63</v>
      </c>
      <c r="N1042" s="98"/>
      <c r="O1042" s="98"/>
      <c r="P1042" s="98"/>
      <c r="Q1042" s="90">
        <f t="shared" si="38"/>
        <v>44043.020000000019</v>
      </c>
      <c r="R1042" s="91">
        <f t="shared" si="39"/>
        <v>209.43327613104526</v>
      </c>
    </row>
    <row r="1043" spans="1:18" x14ac:dyDescent="0.7">
      <c r="A1043" s="97">
        <v>4</v>
      </c>
      <c r="B1043" s="98" t="s">
        <v>44</v>
      </c>
      <c r="C1043" s="98" t="s">
        <v>561</v>
      </c>
      <c r="D1043" s="98" t="s">
        <v>118</v>
      </c>
      <c r="E1043" s="98" t="s">
        <v>562</v>
      </c>
      <c r="F1043" s="98" t="s">
        <v>166</v>
      </c>
      <c r="G1043" s="98" t="s">
        <v>1384</v>
      </c>
      <c r="H1043" s="99">
        <v>1268</v>
      </c>
      <c r="I1043" s="97">
        <v>1</v>
      </c>
      <c r="J1043" s="100">
        <f>นครพนม!F137</f>
        <v>428704.14</v>
      </c>
      <c r="K1043" s="101">
        <f>นครพนม!AO137</f>
        <v>635462.22</v>
      </c>
      <c r="L1043" s="102">
        <f>นครพนม!AP137</f>
        <v>175774.27</v>
      </c>
      <c r="M1043" s="102">
        <f>นครพนม!AQ137</f>
        <v>139088.6</v>
      </c>
      <c r="N1043" s="98"/>
      <c r="O1043" s="98"/>
      <c r="P1043" s="98"/>
      <c r="Q1043" s="90">
        <f t="shared" si="38"/>
        <v>36685.669999999984</v>
      </c>
      <c r="R1043" s="91">
        <f t="shared" si="39"/>
        <v>138.62324132492114</v>
      </c>
    </row>
    <row r="1044" spans="1:18" x14ac:dyDescent="0.7">
      <c r="A1044" s="97">
        <v>5</v>
      </c>
      <c r="B1044" s="98" t="s">
        <v>44</v>
      </c>
      <c r="C1044" s="98" t="s">
        <v>561</v>
      </c>
      <c r="D1044" s="98" t="s">
        <v>118</v>
      </c>
      <c r="E1044" s="98" t="s">
        <v>562</v>
      </c>
      <c r="F1044" s="98" t="s">
        <v>166</v>
      </c>
      <c r="G1044" s="98" t="s">
        <v>1385</v>
      </c>
      <c r="H1044" s="99">
        <v>2239</v>
      </c>
      <c r="I1044" s="97">
        <v>2</v>
      </c>
      <c r="J1044" s="100">
        <f>นครพนม!F138</f>
        <v>215057.79</v>
      </c>
      <c r="K1044" s="101">
        <f>นครพนม!AO138</f>
        <v>777899.63</v>
      </c>
      <c r="L1044" s="102">
        <f>นครพนม!AP138</f>
        <v>302497.63</v>
      </c>
      <c r="M1044" s="102">
        <f>นครพนม!AQ138</f>
        <v>194258.41999999998</v>
      </c>
      <c r="N1044" s="98"/>
      <c r="O1044" s="98"/>
      <c r="P1044" s="98"/>
      <c r="Q1044" s="90">
        <f t="shared" si="38"/>
        <v>108239.21000000002</v>
      </c>
      <c r="R1044" s="91">
        <f t="shared" si="39"/>
        <v>135.1038990620813</v>
      </c>
    </row>
    <row r="1045" spans="1:18" x14ac:dyDescent="0.7">
      <c r="A1045" s="97">
        <v>6</v>
      </c>
      <c r="B1045" s="98" t="s">
        <v>44</v>
      </c>
      <c r="C1045" s="98" t="s">
        <v>561</v>
      </c>
      <c r="D1045" s="98" t="s">
        <v>118</v>
      </c>
      <c r="E1045" s="98" t="s">
        <v>562</v>
      </c>
      <c r="F1045" s="98" t="s">
        <v>166</v>
      </c>
      <c r="G1045" s="98" t="s">
        <v>1386</v>
      </c>
      <c r="H1045" s="99">
        <v>4836</v>
      </c>
      <c r="I1045" s="97">
        <v>4</v>
      </c>
      <c r="J1045" s="100">
        <f>นครพนม!F139</f>
        <v>764261.46</v>
      </c>
      <c r="K1045" s="101">
        <f>นครพนม!AO139</f>
        <v>1203807.2999999998</v>
      </c>
      <c r="L1045" s="102">
        <f>นครพนม!AP139</f>
        <v>1204756.3500000001</v>
      </c>
      <c r="M1045" s="102">
        <f>นครพนม!AQ139</f>
        <v>886076.87</v>
      </c>
      <c r="N1045" s="98"/>
      <c r="O1045" s="98"/>
      <c r="P1045" s="98"/>
      <c r="Q1045" s="90">
        <f t="shared" si="38"/>
        <v>318679.4800000001</v>
      </c>
      <c r="R1045" s="91">
        <f t="shared" si="39"/>
        <v>249.12248759305214</v>
      </c>
    </row>
    <row r="1046" spans="1:18" x14ac:dyDescent="0.7">
      <c r="A1046" s="97">
        <v>7</v>
      </c>
      <c r="B1046" s="98" t="s">
        <v>44</v>
      </c>
      <c r="C1046" s="98" t="s">
        <v>561</v>
      </c>
      <c r="D1046" s="98" t="s">
        <v>118</v>
      </c>
      <c r="E1046" s="98" t="s">
        <v>562</v>
      </c>
      <c r="F1046" s="98" t="s">
        <v>166</v>
      </c>
      <c r="G1046" s="98" t="s">
        <v>1387</v>
      </c>
      <c r="H1046" s="99">
        <v>4185</v>
      </c>
      <c r="I1046" s="97">
        <v>3</v>
      </c>
      <c r="J1046" s="100">
        <f>นครพนม!F140</f>
        <v>410285.45</v>
      </c>
      <c r="K1046" s="101">
        <f>นครพนม!AO140</f>
        <v>1003051.6100000001</v>
      </c>
      <c r="L1046" s="102">
        <f>นครพนม!AP140</f>
        <v>491568.28</v>
      </c>
      <c r="M1046" s="102">
        <f>นครพนม!AQ140</f>
        <v>253570.89</v>
      </c>
      <c r="N1046" s="98"/>
      <c r="O1046" s="98"/>
      <c r="P1046" s="98"/>
      <c r="Q1046" s="90">
        <f t="shared" si="38"/>
        <v>237997.39</v>
      </c>
      <c r="R1046" s="91">
        <f t="shared" si="39"/>
        <v>117.4595651135006</v>
      </c>
    </row>
    <row r="1047" spans="1:18" x14ac:dyDescent="0.7">
      <c r="A1047" s="97">
        <v>8</v>
      </c>
      <c r="B1047" s="98" t="s">
        <v>44</v>
      </c>
      <c r="C1047" s="98" t="s">
        <v>561</v>
      </c>
      <c r="D1047" s="98" t="s">
        <v>118</v>
      </c>
      <c r="E1047" s="98" t="s">
        <v>562</v>
      </c>
      <c r="F1047" s="98" t="s">
        <v>166</v>
      </c>
      <c r="G1047" s="98" t="s">
        <v>1388</v>
      </c>
      <c r="H1047" s="99">
        <v>4152</v>
      </c>
      <c r="I1047" s="97">
        <v>3</v>
      </c>
      <c r="J1047" s="100">
        <f>นครพนม!F141</f>
        <v>635786.4</v>
      </c>
      <c r="K1047" s="101">
        <f>นครพนม!AO141</f>
        <v>1471451.65</v>
      </c>
      <c r="L1047" s="102">
        <f>นครพนม!AP141</f>
        <v>809265.74</v>
      </c>
      <c r="M1047" s="102">
        <f>นครพนม!AQ141</f>
        <v>596681.71</v>
      </c>
      <c r="N1047" s="98"/>
      <c r="O1047" s="98"/>
      <c r="P1047" s="98"/>
      <c r="Q1047" s="90">
        <f t="shared" si="38"/>
        <v>212584.03000000003</v>
      </c>
      <c r="R1047" s="91">
        <f t="shared" si="39"/>
        <v>194.90986030828518</v>
      </c>
    </row>
    <row r="1048" spans="1:18" x14ac:dyDescent="0.7">
      <c r="A1048" s="97">
        <v>9</v>
      </c>
      <c r="B1048" s="98" t="s">
        <v>44</v>
      </c>
      <c r="C1048" s="98" t="s">
        <v>561</v>
      </c>
      <c r="D1048" s="98" t="s">
        <v>118</v>
      </c>
      <c r="E1048" s="98" t="s">
        <v>562</v>
      </c>
      <c r="F1048" s="98" t="s">
        <v>166</v>
      </c>
      <c r="G1048" s="98" t="s">
        <v>1389</v>
      </c>
      <c r="H1048" s="99">
        <v>2523</v>
      </c>
      <c r="I1048" s="97">
        <v>2</v>
      </c>
      <c r="J1048" s="100">
        <f>นครพนม!F142</f>
        <v>393641.98</v>
      </c>
      <c r="K1048" s="100">
        <f>นครพนม!AO142</f>
        <v>457391.81999999995</v>
      </c>
      <c r="L1048" s="102">
        <f>นครพนม!AP142</f>
        <v>1047948.86</v>
      </c>
      <c r="M1048" s="102">
        <f>นครพนม!AQ142</f>
        <v>937185.87</v>
      </c>
      <c r="N1048" s="98"/>
      <c r="O1048" s="98"/>
      <c r="P1048" s="98"/>
      <c r="Q1048" s="90">
        <f t="shared" si="38"/>
        <v>110762.98999999999</v>
      </c>
      <c r="R1048" s="91">
        <f t="shared" si="39"/>
        <v>415.35824811732067</v>
      </c>
    </row>
    <row r="1049" spans="1:18" x14ac:dyDescent="0.7">
      <c r="A1049" s="97">
        <v>10</v>
      </c>
      <c r="B1049" s="98" t="s">
        <v>44</v>
      </c>
      <c r="C1049" s="98" t="s">
        <v>561</v>
      </c>
      <c r="D1049" s="98" t="s">
        <v>118</v>
      </c>
      <c r="E1049" s="98" t="s">
        <v>562</v>
      </c>
      <c r="F1049" s="98" t="s">
        <v>166</v>
      </c>
      <c r="G1049" s="98" t="s">
        <v>1390</v>
      </c>
      <c r="H1049" s="99">
        <v>3309</v>
      </c>
      <c r="I1049" s="97">
        <v>3</v>
      </c>
      <c r="J1049" s="100">
        <f>นครพนม!F143</f>
        <v>512154.28</v>
      </c>
      <c r="K1049" s="100">
        <f>นครพนม!AO143</f>
        <v>514691.9</v>
      </c>
      <c r="L1049" s="102">
        <f>นครพนม!AP143</f>
        <v>887414.43</v>
      </c>
      <c r="M1049" s="102">
        <f>นครพนม!AQ143</f>
        <v>867324.08000000007</v>
      </c>
      <c r="N1049" s="98"/>
      <c r="O1049" s="98"/>
      <c r="P1049" s="98"/>
      <c r="Q1049" s="90">
        <f t="shared" si="38"/>
        <v>20090.349999999977</v>
      </c>
      <c r="R1049" s="91">
        <f t="shared" si="39"/>
        <v>268.1820580235721</v>
      </c>
    </row>
    <row r="1050" spans="1:18" x14ac:dyDescent="0.7">
      <c r="A1050" s="97">
        <v>11</v>
      </c>
      <c r="B1050" s="98" t="s">
        <v>44</v>
      </c>
      <c r="C1050" s="98" t="s">
        <v>561</v>
      </c>
      <c r="D1050" s="98" t="s">
        <v>118</v>
      </c>
      <c r="E1050" s="98" t="s">
        <v>562</v>
      </c>
      <c r="F1050" s="98" t="s">
        <v>166</v>
      </c>
      <c r="G1050" s="98" t="s">
        <v>1391</v>
      </c>
      <c r="H1050" s="99">
        <v>3484</v>
      </c>
      <c r="I1050" s="97">
        <v>3</v>
      </c>
      <c r="J1050" s="100">
        <f>นครพนม!F144</f>
        <v>443067.77</v>
      </c>
      <c r="K1050" s="101">
        <f>นครพนม!AO144</f>
        <v>600107.83000000007</v>
      </c>
      <c r="L1050" s="102">
        <f>นครพนม!AP144</f>
        <v>490847.80000000005</v>
      </c>
      <c r="M1050" s="102">
        <f>นครพนม!AQ144</f>
        <v>416231.83</v>
      </c>
      <c r="N1050" s="98"/>
      <c r="O1050" s="98"/>
      <c r="P1050" s="98"/>
      <c r="Q1050" s="90">
        <f t="shared" si="38"/>
        <v>74615.97000000003</v>
      </c>
      <c r="R1050" s="91">
        <f t="shared" si="39"/>
        <v>140.8862801377727</v>
      </c>
    </row>
    <row r="1051" spans="1:18" x14ac:dyDescent="0.7">
      <c r="A1051" s="97">
        <v>12</v>
      </c>
      <c r="B1051" s="98" t="s">
        <v>44</v>
      </c>
      <c r="C1051" s="98" t="s">
        <v>561</v>
      </c>
      <c r="D1051" s="98" t="s">
        <v>118</v>
      </c>
      <c r="E1051" s="98" t="s">
        <v>562</v>
      </c>
      <c r="F1051" s="98" t="s">
        <v>166</v>
      </c>
      <c r="G1051" s="98" t="s">
        <v>1392</v>
      </c>
      <c r="H1051" s="99">
        <v>3542</v>
      </c>
      <c r="I1051" s="97">
        <v>3</v>
      </c>
      <c r="J1051" s="100">
        <f>นครพนม!F145</f>
        <v>905837.4</v>
      </c>
      <c r="K1051" s="101">
        <f>นครพนม!AO145</f>
        <v>961881.05</v>
      </c>
      <c r="L1051" s="102">
        <f>นครพนม!AP145</f>
        <v>734597.76</v>
      </c>
      <c r="M1051" s="102">
        <f>นครพนม!AQ145</f>
        <v>515140.03</v>
      </c>
      <c r="N1051" s="98"/>
      <c r="O1051" s="98"/>
      <c r="P1051" s="98"/>
      <c r="Q1051" s="90">
        <f t="shared" si="38"/>
        <v>219457.72999999998</v>
      </c>
      <c r="R1051" s="91">
        <f t="shared" si="39"/>
        <v>207.39631846414454</v>
      </c>
    </row>
    <row r="1052" spans="1:18" s="109" customFormat="1" x14ac:dyDescent="0.7">
      <c r="A1052" s="103">
        <v>10</v>
      </c>
      <c r="B1052" s="104" t="s">
        <v>44</v>
      </c>
      <c r="C1052" s="104"/>
      <c r="D1052" s="104"/>
      <c r="E1052" s="104" t="s">
        <v>63</v>
      </c>
      <c r="F1052" s="104"/>
      <c r="G1052" s="104" t="s">
        <v>564</v>
      </c>
      <c r="H1052" s="110">
        <f>SUM(H1040:H1051)</f>
        <v>34772</v>
      </c>
      <c r="I1052" s="103"/>
      <c r="J1052" s="106">
        <f>SUM(J1040:J1051)</f>
        <v>5419524.9100000001</v>
      </c>
      <c r="K1052" s="141">
        <f>SUM(K1040:K1051)</f>
        <v>9224900.7100000009</v>
      </c>
      <c r="L1052" s="106">
        <f>SUM(L1040:L1051)</f>
        <v>7736148.9799999995</v>
      </c>
      <c r="M1052" s="106">
        <f>SUM(M1040:M1051)</f>
        <v>6127801.7000000002</v>
      </c>
      <c r="N1052" s="104">
        <v>11</v>
      </c>
      <c r="O1052" s="104">
        <v>11</v>
      </c>
      <c r="P1052" s="104">
        <f>N1052-O1052</f>
        <v>0</v>
      </c>
      <c r="Q1052" s="107">
        <f t="shared" si="38"/>
        <v>1608347.2799999993</v>
      </c>
      <c r="R1052" s="108">
        <f>L1052/H1052</f>
        <v>222.48214022776946</v>
      </c>
    </row>
    <row r="1053" spans="1:18" x14ac:dyDescent="0.7">
      <c r="A1053" s="97">
        <v>1</v>
      </c>
      <c r="B1053" s="98" t="s">
        <v>44</v>
      </c>
      <c r="C1053" s="98" t="s">
        <v>565</v>
      </c>
      <c r="D1053" s="98" t="s">
        <v>86</v>
      </c>
      <c r="E1053" s="98" t="s">
        <v>566</v>
      </c>
      <c r="F1053" s="98" t="s">
        <v>196</v>
      </c>
      <c r="G1053" s="98" t="s">
        <v>567</v>
      </c>
      <c r="H1053" s="99"/>
      <c r="I1053" s="97"/>
      <c r="J1053" s="100"/>
      <c r="K1053" s="101"/>
      <c r="L1053" s="102"/>
      <c r="M1053" s="102"/>
      <c r="N1053" s="98"/>
      <c r="O1053" s="98"/>
      <c r="P1053" s="98"/>
    </row>
    <row r="1054" spans="1:18" x14ac:dyDescent="0.7">
      <c r="A1054" s="97">
        <v>2</v>
      </c>
      <c r="B1054" s="98" t="s">
        <v>44</v>
      </c>
      <c r="C1054" s="98" t="s">
        <v>565</v>
      </c>
      <c r="D1054" s="98" t="s">
        <v>86</v>
      </c>
      <c r="E1054" s="98" t="s">
        <v>566</v>
      </c>
      <c r="F1054" s="98" t="s">
        <v>166</v>
      </c>
      <c r="G1054" s="98" t="s">
        <v>1393</v>
      </c>
      <c r="H1054" s="99">
        <v>2245</v>
      </c>
      <c r="I1054" s="97">
        <v>2</v>
      </c>
      <c r="J1054" s="100">
        <f>นครพนม!F146</f>
        <v>502132.52</v>
      </c>
      <c r="K1054" s="101">
        <f>นครพนม!AO146</f>
        <v>902371.8</v>
      </c>
      <c r="L1054" s="102">
        <f>นครพนม!AP146</f>
        <v>893405.64</v>
      </c>
      <c r="M1054" s="102">
        <f>นครพนม!AQ146</f>
        <v>640524.29</v>
      </c>
      <c r="N1054" s="98"/>
      <c r="O1054" s="98"/>
      <c r="P1054" s="98"/>
      <c r="Q1054" s="90">
        <f t="shared" si="38"/>
        <v>252881.34999999998</v>
      </c>
      <c r="R1054" s="91">
        <f t="shared" si="39"/>
        <v>397.95351447661471</v>
      </c>
    </row>
    <row r="1055" spans="1:18" x14ac:dyDescent="0.7">
      <c r="A1055" s="97">
        <v>3</v>
      </c>
      <c r="B1055" s="98" t="s">
        <v>44</v>
      </c>
      <c r="C1055" s="98" t="s">
        <v>565</v>
      </c>
      <c r="D1055" s="98" t="s">
        <v>86</v>
      </c>
      <c r="E1055" s="98" t="s">
        <v>566</v>
      </c>
      <c r="F1055" s="98" t="s">
        <v>166</v>
      </c>
      <c r="G1055" s="98" t="s">
        <v>1394</v>
      </c>
      <c r="H1055" s="99">
        <v>3530</v>
      </c>
      <c r="I1055" s="97">
        <v>3</v>
      </c>
      <c r="J1055" s="100">
        <f>นครพนม!F147</f>
        <v>415200.72</v>
      </c>
      <c r="K1055" s="101">
        <f>นครพนม!AO147</f>
        <v>564385.24</v>
      </c>
      <c r="L1055" s="102">
        <f>นครพนม!AP147</f>
        <v>1384411.34</v>
      </c>
      <c r="M1055" s="102">
        <f>นครพนม!AQ147</f>
        <v>1062439.06</v>
      </c>
      <c r="N1055" s="98"/>
      <c r="O1055" s="98"/>
      <c r="P1055" s="98"/>
      <c r="Q1055" s="90">
        <f t="shared" si="38"/>
        <v>321972.28000000003</v>
      </c>
      <c r="R1055" s="91">
        <f t="shared" si="39"/>
        <v>392.18451558073656</v>
      </c>
    </row>
    <row r="1056" spans="1:18" x14ac:dyDescent="0.7">
      <c r="A1056" s="97">
        <v>4</v>
      </c>
      <c r="B1056" s="98" t="s">
        <v>44</v>
      </c>
      <c r="C1056" s="98" t="s">
        <v>565</v>
      </c>
      <c r="D1056" s="98" t="s">
        <v>86</v>
      </c>
      <c r="E1056" s="98" t="s">
        <v>566</v>
      </c>
      <c r="F1056" s="98" t="s">
        <v>166</v>
      </c>
      <c r="G1056" s="98" t="s">
        <v>1395</v>
      </c>
      <c r="H1056" s="99">
        <v>4925</v>
      </c>
      <c r="I1056" s="97">
        <v>4</v>
      </c>
      <c r="J1056" s="100">
        <f>นครพนม!F148</f>
        <v>388223.78</v>
      </c>
      <c r="K1056" s="101">
        <f>นครพนม!AO148</f>
        <v>412209.37</v>
      </c>
      <c r="L1056" s="102">
        <f>นครพนม!AP148</f>
        <v>988639.82</v>
      </c>
      <c r="M1056" s="102">
        <f>นครพนม!AQ148</f>
        <v>978139.76</v>
      </c>
      <c r="N1056" s="98"/>
      <c r="O1056" s="98"/>
      <c r="P1056" s="98"/>
      <c r="Q1056" s="90">
        <f t="shared" si="38"/>
        <v>10500.059999999939</v>
      </c>
      <c r="R1056" s="91">
        <f t="shared" si="39"/>
        <v>200.73904974619288</v>
      </c>
    </row>
    <row r="1057" spans="1:18" x14ac:dyDescent="0.7">
      <c r="A1057" s="97">
        <v>5</v>
      </c>
      <c r="B1057" s="98" t="s">
        <v>44</v>
      </c>
      <c r="C1057" s="98" t="s">
        <v>568</v>
      </c>
      <c r="D1057" s="98" t="s">
        <v>86</v>
      </c>
      <c r="E1057" s="98" t="s">
        <v>566</v>
      </c>
      <c r="F1057" s="98" t="s">
        <v>166</v>
      </c>
      <c r="G1057" s="98" t="s">
        <v>1396</v>
      </c>
      <c r="H1057" s="99">
        <v>2110</v>
      </c>
      <c r="I1057" s="97">
        <v>2</v>
      </c>
      <c r="J1057" s="100">
        <f>นครพนม!F149</f>
        <v>208935.2</v>
      </c>
      <c r="K1057" s="101">
        <f>นครพนม!AO149</f>
        <v>209293.12000000002</v>
      </c>
      <c r="L1057" s="102">
        <f>นครพนม!AP149</f>
        <v>857613.07</v>
      </c>
      <c r="M1057" s="102">
        <f>นครพนม!AQ149</f>
        <v>1027496.03</v>
      </c>
      <c r="N1057" s="98"/>
      <c r="O1057" s="98"/>
      <c r="P1057" s="98"/>
      <c r="Q1057" s="90">
        <f t="shared" si="38"/>
        <v>-169882.96000000008</v>
      </c>
      <c r="R1057" s="91">
        <f t="shared" si="39"/>
        <v>406.45169194312791</v>
      </c>
    </row>
    <row r="1058" spans="1:18" x14ac:dyDescent="0.7">
      <c r="A1058" s="97">
        <v>6</v>
      </c>
      <c r="B1058" s="98" t="s">
        <v>44</v>
      </c>
      <c r="C1058" s="98" t="s">
        <v>569</v>
      </c>
      <c r="D1058" s="98" t="s">
        <v>86</v>
      </c>
      <c r="E1058" s="98" t="s">
        <v>566</v>
      </c>
      <c r="F1058" s="98" t="s">
        <v>166</v>
      </c>
      <c r="G1058" s="98" t="s">
        <v>1397</v>
      </c>
      <c r="H1058" s="99">
        <v>2011</v>
      </c>
      <c r="I1058" s="97">
        <v>2</v>
      </c>
      <c r="J1058" s="100">
        <f>นครพนม!F150</f>
        <v>422491.22</v>
      </c>
      <c r="K1058" s="101">
        <f>นครพนม!AO150</f>
        <v>480526.25999999995</v>
      </c>
      <c r="L1058" s="102">
        <f>นครพนม!AP150</f>
        <v>726418.2</v>
      </c>
      <c r="M1058" s="102">
        <f>นครพนม!AQ150</f>
        <v>730057.80999999994</v>
      </c>
      <c r="N1058" s="98"/>
      <c r="O1058" s="98"/>
      <c r="P1058" s="98"/>
      <c r="Q1058" s="90">
        <f>L1058-M1058</f>
        <v>-3639.609999999986</v>
      </c>
      <c r="R1058" s="91">
        <f>L1058/H1058</f>
        <v>361.22237692690203</v>
      </c>
    </row>
    <row r="1059" spans="1:18" s="109" customFormat="1" x14ac:dyDescent="0.7">
      <c r="A1059" s="103">
        <v>11</v>
      </c>
      <c r="B1059" s="104" t="s">
        <v>44</v>
      </c>
      <c r="C1059" s="104"/>
      <c r="D1059" s="104"/>
      <c r="E1059" s="104" t="s">
        <v>63</v>
      </c>
      <c r="F1059" s="104"/>
      <c r="G1059" s="104" t="s">
        <v>570</v>
      </c>
      <c r="H1059" s="110">
        <f>SUM(H1054:H1058)</f>
        <v>14821</v>
      </c>
      <c r="I1059" s="103"/>
      <c r="J1059" s="106">
        <f>SUM(J1053:J1058)</f>
        <v>1936983.44</v>
      </c>
      <c r="K1059" s="141">
        <f>SUM(K1053:K1058)</f>
        <v>2568785.79</v>
      </c>
      <c r="L1059" s="106">
        <f>SUM(L1054:L1058)</f>
        <v>4850488.0699999994</v>
      </c>
      <c r="M1059" s="106">
        <f>SUM(M1054:M1058)</f>
        <v>4438656.95</v>
      </c>
      <c r="N1059" s="104">
        <v>5</v>
      </c>
      <c r="O1059" s="104">
        <v>5</v>
      </c>
      <c r="P1059" s="104">
        <f>N1059-O1059</f>
        <v>0</v>
      </c>
      <c r="Q1059" s="107">
        <f t="shared" si="38"/>
        <v>411831.11999999918</v>
      </c>
      <c r="R1059" s="108">
        <f>L1059/H1059</f>
        <v>327.27130895351189</v>
      </c>
    </row>
    <row r="1060" spans="1:18" x14ac:dyDescent="0.7">
      <c r="A1060" s="97">
        <v>1</v>
      </c>
      <c r="B1060" s="98" t="s">
        <v>44</v>
      </c>
      <c r="C1060" s="98" t="s">
        <v>549</v>
      </c>
      <c r="D1060" s="98" t="s">
        <v>100</v>
      </c>
      <c r="E1060" s="98" t="s">
        <v>571</v>
      </c>
      <c r="F1060" s="98" t="s">
        <v>196</v>
      </c>
      <c r="G1060" s="98" t="s">
        <v>572</v>
      </c>
      <c r="H1060" s="99"/>
      <c r="I1060" s="97"/>
      <c r="J1060" s="100"/>
      <c r="K1060" s="101"/>
      <c r="L1060" s="102"/>
      <c r="M1060" s="102"/>
      <c r="N1060" s="98"/>
      <c r="O1060" s="98"/>
      <c r="P1060" s="98"/>
    </row>
    <row r="1061" spans="1:18" x14ac:dyDescent="0.7">
      <c r="A1061" s="97">
        <v>2</v>
      </c>
      <c r="B1061" s="98" t="s">
        <v>44</v>
      </c>
      <c r="C1061" s="98" t="s">
        <v>549</v>
      </c>
      <c r="D1061" s="98" t="s">
        <v>100</v>
      </c>
      <c r="E1061" s="98" t="s">
        <v>571</v>
      </c>
      <c r="F1061" s="98" t="s">
        <v>166</v>
      </c>
      <c r="G1061" s="98" t="s">
        <v>1398</v>
      </c>
      <c r="H1061" s="99">
        <v>2552</v>
      </c>
      <c r="I1061" s="97">
        <v>2</v>
      </c>
      <c r="J1061" s="100">
        <f>นครพนม!F151</f>
        <v>227492.06</v>
      </c>
      <c r="K1061" s="101">
        <f>นครพนม!AO151</f>
        <v>223378.45999999996</v>
      </c>
      <c r="L1061" s="102">
        <f>นครพนม!AP151</f>
        <v>847954.92999999993</v>
      </c>
      <c r="M1061" s="102">
        <f>นครพนม!AQ151</f>
        <v>736298.09</v>
      </c>
      <c r="N1061" s="98"/>
      <c r="O1061" s="98"/>
      <c r="P1061" s="98"/>
      <c r="Q1061" s="90">
        <f t="shared" si="38"/>
        <v>111656.83999999997</v>
      </c>
      <c r="R1061" s="91">
        <f t="shared" si="39"/>
        <v>332.27074059561124</v>
      </c>
    </row>
    <row r="1062" spans="1:18" x14ac:dyDescent="0.7">
      <c r="A1062" s="97">
        <v>3</v>
      </c>
      <c r="B1062" s="98" t="s">
        <v>44</v>
      </c>
      <c r="C1062" s="98" t="s">
        <v>549</v>
      </c>
      <c r="D1062" s="98" t="s">
        <v>100</v>
      </c>
      <c r="E1062" s="98" t="s">
        <v>571</v>
      </c>
      <c r="F1062" s="98" t="s">
        <v>166</v>
      </c>
      <c r="G1062" s="98" t="s">
        <v>1399</v>
      </c>
      <c r="H1062" s="99">
        <v>996</v>
      </c>
      <c r="I1062" s="97">
        <v>1</v>
      </c>
      <c r="J1062" s="100">
        <f>นครพนม!F152</f>
        <v>395910.99</v>
      </c>
      <c r="K1062" s="101">
        <f>นครพนม!AO152</f>
        <v>678061.73</v>
      </c>
      <c r="L1062" s="102">
        <f>นครพนม!AP152</f>
        <v>1007764.5499999999</v>
      </c>
      <c r="M1062" s="102">
        <f>นครพนม!AQ152</f>
        <v>675122.97</v>
      </c>
      <c r="N1062" s="98"/>
      <c r="O1062" s="98"/>
      <c r="P1062" s="98"/>
      <c r="Q1062" s="90">
        <f t="shared" si="38"/>
        <v>332641.57999999996</v>
      </c>
      <c r="R1062" s="91">
        <f t="shared" si="39"/>
        <v>1011.8117971887549</v>
      </c>
    </row>
    <row r="1063" spans="1:18" x14ac:dyDescent="0.7">
      <c r="A1063" s="97">
        <v>4</v>
      </c>
      <c r="B1063" s="98" t="s">
        <v>44</v>
      </c>
      <c r="C1063" s="98" t="s">
        <v>549</v>
      </c>
      <c r="D1063" s="98" t="s">
        <v>100</v>
      </c>
      <c r="E1063" s="98" t="s">
        <v>571</v>
      </c>
      <c r="F1063" s="98" t="s">
        <v>166</v>
      </c>
      <c r="G1063" s="98" t="s">
        <v>1400</v>
      </c>
      <c r="H1063" s="99">
        <v>3861</v>
      </c>
      <c r="I1063" s="97">
        <v>3</v>
      </c>
      <c r="J1063" s="100">
        <f>นครพนม!F153</f>
        <v>794684.5</v>
      </c>
      <c r="K1063" s="101">
        <f>นครพนม!AO153</f>
        <v>638665.97</v>
      </c>
      <c r="L1063" s="102">
        <f>นครพนม!AP153</f>
        <v>904248.26</v>
      </c>
      <c r="M1063" s="102">
        <f>นครพนม!AQ153</f>
        <v>900628.07</v>
      </c>
      <c r="N1063" s="98"/>
      <c r="O1063" s="98"/>
      <c r="P1063" s="98"/>
      <c r="Q1063" s="90">
        <f t="shared" si="38"/>
        <v>3620.1900000000605</v>
      </c>
      <c r="R1063" s="91">
        <f t="shared" si="39"/>
        <v>234.20053354053354</v>
      </c>
    </row>
    <row r="1064" spans="1:18" x14ac:dyDescent="0.7">
      <c r="A1064" s="97">
        <v>5</v>
      </c>
      <c r="B1064" s="98" t="s">
        <v>44</v>
      </c>
      <c r="C1064" s="98" t="s">
        <v>549</v>
      </c>
      <c r="D1064" s="98" t="s">
        <v>100</v>
      </c>
      <c r="E1064" s="98" t="s">
        <v>571</v>
      </c>
      <c r="F1064" s="98" t="s">
        <v>166</v>
      </c>
      <c r="G1064" s="98" t="s">
        <v>1401</v>
      </c>
      <c r="H1064" s="99">
        <v>1812</v>
      </c>
      <c r="I1064" s="97">
        <v>2</v>
      </c>
      <c r="J1064" s="100">
        <f>นครพนม!F154</f>
        <v>182023.1</v>
      </c>
      <c r="K1064" s="101">
        <f>นครพนม!AO154</f>
        <v>349603.74</v>
      </c>
      <c r="L1064" s="102">
        <f>นครพนม!AP154</f>
        <v>732630</v>
      </c>
      <c r="M1064" s="102">
        <f>นครพนม!AQ154</f>
        <v>730097.13</v>
      </c>
      <c r="N1064" s="98"/>
      <c r="O1064" s="98"/>
      <c r="P1064" s="98"/>
      <c r="Q1064" s="90">
        <f t="shared" si="38"/>
        <v>2532.8699999999953</v>
      </c>
      <c r="R1064" s="91">
        <f t="shared" si="39"/>
        <v>404.32119205298011</v>
      </c>
    </row>
    <row r="1065" spans="1:18" s="109" customFormat="1" x14ac:dyDescent="0.7">
      <c r="A1065" s="103">
        <v>12</v>
      </c>
      <c r="B1065" s="104" t="s">
        <v>44</v>
      </c>
      <c r="C1065" s="104"/>
      <c r="D1065" s="104"/>
      <c r="E1065" s="104" t="s">
        <v>63</v>
      </c>
      <c r="F1065" s="104"/>
      <c r="G1065" s="104" t="s">
        <v>573</v>
      </c>
      <c r="H1065" s="110">
        <f>SUM(H1061:H1064)</f>
        <v>9221</v>
      </c>
      <c r="I1065" s="103"/>
      <c r="J1065" s="106">
        <f>SUM(J1060:J1064)</f>
        <v>1600110.6500000001</v>
      </c>
      <c r="K1065" s="141">
        <f>SUM(K1060:K1064)</f>
        <v>1889709.9</v>
      </c>
      <c r="L1065" s="106">
        <f>SUM(L1060:L1064)</f>
        <v>3492597.74</v>
      </c>
      <c r="M1065" s="106">
        <f>SUM(M1060:M1064)</f>
        <v>3042146.26</v>
      </c>
      <c r="N1065" s="104">
        <v>4</v>
      </c>
      <c r="O1065" s="104">
        <v>4</v>
      </c>
      <c r="P1065" s="104">
        <f>N1065-O1065</f>
        <v>0</v>
      </c>
      <c r="Q1065" s="107">
        <f t="shared" si="38"/>
        <v>450451.48000000045</v>
      </c>
      <c r="R1065" s="108">
        <f t="shared" si="39"/>
        <v>378.76561544301052</v>
      </c>
    </row>
    <row r="1066" spans="1:18" s="109" customFormat="1" x14ac:dyDescent="0.7">
      <c r="A1066" s="174"/>
      <c r="B1066" s="175" t="s">
        <v>44</v>
      </c>
      <c r="C1066" s="175" t="s">
        <v>44</v>
      </c>
      <c r="D1066" s="175" t="s">
        <v>44</v>
      </c>
      <c r="E1066" s="175" t="s">
        <v>44</v>
      </c>
      <c r="F1066" s="175"/>
      <c r="G1066" s="175" t="s">
        <v>574</v>
      </c>
      <c r="H1066" s="176">
        <f>H917+H928+H947+H958+H975+H987+H1008+H1028+H1039+H1052+H1059+H1065</f>
        <v>429728</v>
      </c>
      <c r="I1066" s="174"/>
      <c r="J1066" s="177">
        <f t="shared" ref="J1066:O1066" si="40">J917+J928+J947+J958+J975+J987+J1008+J1028+J1039+J1052+J1059+J1065</f>
        <v>75004510.429999992</v>
      </c>
      <c r="K1066" s="178">
        <f t="shared" si="40"/>
        <v>92648290.39000003</v>
      </c>
      <c r="L1066" s="177">
        <f t="shared" si="40"/>
        <v>127787530.72999999</v>
      </c>
      <c r="M1066" s="177">
        <f t="shared" si="40"/>
        <v>114118398.37</v>
      </c>
      <c r="N1066" s="175">
        <f t="shared" si="40"/>
        <v>151</v>
      </c>
      <c r="O1066" s="175">
        <f t="shared" si="40"/>
        <v>151</v>
      </c>
      <c r="P1066" s="175">
        <f>N1066-O1066</f>
        <v>0</v>
      </c>
      <c r="Q1066" s="107">
        <f t="shared" si="38"/>
        <v>13669132.359999985</v>
      </c>
      <c r="R1066" s="108">
        <f t="shared" si="39"/>
        <v>297.36840682943625</v>
      </c>
    </row>
    <row r="1067" spans="1:18" x14ac:dyDescent="0.7">
      <c r="A1067" s="195"/>
      <c r="B1067" s="196"/>
      <c r="C1067" s="196"/>
      <c r="D1067" s="196"/>
      <c r="E1067" s="371" t="s">
        <v>575</v>
      </c>
      <c r="F1067" s="372"/>
      <c r="G1067" s="373"/>
      <c r="H1067" s="197"/>
      <c r="I1067" s="195"/>
      <c r="J1067" s="198">
        <f>J1066/O1066</f>
        <v>496718.61211920524</v>
      </c>
      <c r="K1067" s="199">
        <f>K1066/O1066</f>
        <v>613564.83701986773</v>
      </c>
      <c r="L1067" s="198">
        <f>L1066/O1066</f>
        <v>846275.03794701979</v>
      </c>
      <c r="M1067" s="198">
        <f>M1066/O1066</f>
        <v>755750.98258278146</v>
      </c>
      <c r="N1067" s="200"/>
      <c r="O1067" s="200"/>
      <c r="P1067" s="196"/>
      <c r="Q1067" s="90">
        <f t="shared" si="38"/>
        <v>90524.055364238331</v>
      </c>
      <c r="R1067" s="108"/>
    </row>
    <row r="1068" spans="1:18" s="109" customFormat="1" x14ac:dyDescent="0.7">
      <c r="A1068" s="200"/>
      <c r="B1068" s="200"/>
      <c r="C1068" s="200"/>
      <c r="D1068" s="200"/>
      <c r="E1068" s="358" t="s">
        <v>580</v>
      </c>
      <c r="F1068" s="359"/>
      <c r="G1068" s="360"/>
      <c r="H1068" s="201">
        <f>H82+H179+H432+H589+H683+H889+H1066</f>
        <v>3402936</v>
      </c>
      <c r="I1068" s="202"/>
      <c r="J1068" s="198">
        <f t="shared" ref="J1068:P1068" si="41">J82+J179+J432+J589+J683+J889+J1066</f>
        <v>607952498.32999992</v>
      </c>
      <c r="K1068" s="199">
        <f t="shared" si="41"/>
        <v>720723267.12</v>
      </c>
      <c r="L1068" s="198">
        <f t="shared" si="41"/>
        <v>1061895158.65</v>
      </c>
      <c r="M1068" s="198">
        <f t="shared" si="41"/>
        <v>874863852.49000001</v>
      </c>
      <c r="N1068" s="203">
        <f t="shared" si="41"/>
        <v>874</v>
      </c>
      <c r="O1068" s="203">
        <f t="shared" si="41"/>
        <v>874</v>
      </c>
      <c r="P1068" s="203">
        <f t="shared" si="41"/>
        <v>0</v>
      </c>
      <c r="Q1068" s="107">
        <f>L1068-M1068</f>
        <v>187031306.15999997</v>
      </c>
      <c r="R1068" s="108">
        <f t="shared" si="39"/>
        <v>312.05263885362524</v>
      </c>
    </row>
    <row r="1069" spans="1:18" s="109" customFormat="1" x14ac:dyDescent="0.7">
      <c r="A1069" s="200"/>
      <c r="B1069" s="200"/>
      <c r="C1069" s="200"/>
      <c r="D1069" s="200"/>
      <c r="E1069" s="358" t="s">
        <v>581</v>
      </c>
      <c r="F1069" s="359"/>
      <c r="G1069" s="360"/>
      <c r="H1069" s="201"/>
      <c r="I1069" s="202"/>
      <c r="J1069" s="198">
        <f>J1068/O1068</f>
        <v>695597.82417620125</v>
      </c>
      <c r="K1069" s="198">
        <f>K1068/O1068</f>
        <v>824626.16375286039</v>
      </c>
      <c r="L1069" s="198">
        <f>L1068/O1068</f>
        <v>1214983.0190503432</v>
      </c>
      <c r="M1069" s="198">
        <f>M1068/O1068</f>
        <v>1000988.3895766591</v>
      </c>
      <c r="N1069" s="200"/>
      <c r="O1069" s="200"/>
      <c r="P1069" s="200"/>
      <c r="Q1069" s="107">
        <f>L1069-M1069</f>
        <v>213994.62947368412</v>
      </c>
      <c r="R1069" s="108"/>
    </row>
    <row r="1072" spans="1:18" x14ac:dyDescent="0.7">
      <c r="K1072" s="205"/>
      <c r="M1072" s="205"/>
    </row>
    <row r="1073" spans="11:13" x14ac:dyDescent="0.7">
      <c r="K1073" s="205"/>
      <c r="M1073" s="205"/>
    </row>
    <row r="1074" spans="11:13" x14ac:dyDescent="0.7">
      <c r="K1074" s="205"/>
      <c r="M1074" s="205"/>
    </row>
    <row r="1075" spans="11:13" x14ac:dyDescent="0.7">
      <c r="K1075" s="205"/>
      <c r="M1075" s="205"/>
    </row>
    <row r="1076" spans="11:13" x14ac:dyDescent="0.7">
      <c r="K1076" s="205"/>
      <c r="M1076" s="205"/>
    </row>
    <row r="1077" spans="11:13" x14ac:dyDescent="0.7">
      <c r="K1077" s="205"/>
      <c r="M1077" s="205"/>
    </row>
    <row r="1078" spans="11:13" x14ac:dyDescent="0.7">
      <c r="K1078" s="205"/>
      <c r="M1078" s="205"/>
    </row>
    <row r="1079" spans="11:13" x14ac:dyDescent="0.7">
      <c r="K1079" s="205"/>
      <c r="M1079" s="205"/>
    </row>
    <row r="1080" spans="11:13" x14ac:dyDescent="0.7">
      <c r="K1080" s="205"/>
      <c r="M1080" s="205"/>
    </row>
  </sheetData>
  <autoFilter ref="A4:WVM1069"/>
  <mergeCells count="27">
    <mergeCell ref="E1069:G1069"/>
    <mergeCell ref="A1:L1"/>
    <mergeCell ref="A2:L2"/>
    <mergeCell ref="E684:G684"/>
    <mergeCell ref="E890:G890"/>
    <mergeCell ref="E590:G590"/>
    <mergeCell ref="A3:A4"/>
    <mergeCell ref="B3:B4"/>
    <mergeCell ref="C3:C4"/>
    <mergeCell ref="D3:D4"/>
    <mergeCell ref="E3:E4"/>
    <mergeCell ref="E180:G180"/>
    <mergeCell ref="E433:G433"/>
    <mergeCell ref="L3:L4"/>
    <mergeCell ref="R3:R4"/>
    <mergeCell ref="N3:P3"/>
    <mergeCell ref="M3:M4"/>
    <mergeCell ref="Q3:Q4"/>
    <mergeCell ref="E1068:G1068"/>
    <mergeCell ref="E83:G83"/>
    <mergeCell ref="J3:J4"/>
    <mergeCell ref="K3:K4"/>
    <mergeCell ref="F3:F4"/>
    <mergeCell ref="G3:G4"/>
    <mergeCell ref="H3:H4"/>
    <mergeCell ref="I3:I4"/>
    <mergeCell ref="E1067:G1067"/>
  </mergeCells>
  <conditionalFormatting sqref="L1060:M1060 L21:M21 L35:M35 L48:M48 L53:M53 L59:M59 L67:M67 L75:M75 L1070:M1048576 L416:M416 L419:M419 L3:M19 L84:M104 L106:M118 L120:M134 L136:M153 L155:M168 L170:M177 L210:M210 L223:M223 L254:M254 L265:M265 L281:M281 L289:M289 L295:M295 L309:M309 L321:M321 L338:M338 L360:M360 L371:M371 L386:M386 L393:M393 L399:M399 L410:M410 L426:M426 L434:M453 L455:M460 L462:M476 L478:M488 L490:M503 L505:M510 L512:M518 L520:M529 L531:M548 L550:M555 L557:M562 L564:M570 L572:M580 L582:M587 L591:M608 L610:M620 L622:M637 L639:M645 L647:M652 L654:M657 L659:M666 L668:M674 L676:M681 L685:M709 L711:M717 L719:M724 L726:M740 L742:M749 L751:M760 L762:M766 L768:M786 L788:M794 L796:M806 L808:M819 L821:M841 L843:M847 L849:M853 L855:M860 L862:M868 L891:M916 L918:M927 L929:M946 L948:M957 L959:M974 L976:M986 L988:M1007 L1009:M1027 L1029:M1038 L1040:M1051 L1053:M1058 L236:M236 L879:M887 L870:M877 L181:M181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1:M1064">
    <cfRule type="containsText" dxfId="6" priority="10" operator="containsText" text="น้อยกว่ากลุ่ม">
      <formula>NOT(ISERROR(SEARCH("น้อยกว่ากลุ่ม",L1061)))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N151"/>
  <sheetViews>
    <sheetView topLeftCell="H31" zoomScale="88" zoomScaleNormal="88" workbookViewId="0">
      <selection activeCell="P51" sqref="P51"/>
    </sheetView>
  </sheetViews>
  <sheetFormatPr defaultColWidth="4.8984375" defaultRowHeight="13.8" x14ac:dyDescent="0.25"/>
  <cols>
    <col min="1" max="1" width="6.09765625" style="242" bestFit="1" customWidth="1"/>
    <col min="2" max="2" width="13.19921875" style="242" bestFit="1" customWidth="1"/>
    <col min="3" max="3" width="8.19921875" style="242" bestFit="1" customWidth="1"/>
    <col min="4" max="4" width="27.3984375" style="242" bestFit="1" customWidth="1"/>
    <col min="5" max="5" width="27.5" bestFit="1" customWidth="1"/>
    <col min="6" max="6" width="31.19921875" style="301" bestFit="1" customWidth="1"/>
    <col min="7" max="7" width="30.3984375" style="301" bestFit="1" customWidth="1"/>
    <col min="8" max="8" width="22.59765625" style="301" bestFit="1" customWidth="1"/>
    <col min="9" max="9" width="8.796875" style="301"/>
    <col min="10" max="12" width="8.796875"/>
    <col min="13" max="13" width="16.3984375" style="301" bestFit="1" customWidth="1"/>
    <col min="14" max="15" width="8.796875" style="301"/>
    <col min="16" max="16" width="18.19921875" style="301" bestFit="1" customWidth="1"/>
    <col min="17" max="17" width="19.8984375" style="301" bestFit="1" customWidth="1"/>
    <col min="18" max="18" width="22" bestFit="1" customWidth="1"/>
    <col min="19" max="21" width="8.796875"/>
    <col min="22" max="22" width="25.69921875" style="301" bestFit="1" customWidth="1"/>
    <col min="23" max="26" width="8.796875" style="301"/>
    <col min="27" max="27" width="15" style="301" bestFit="1" customWidth="1"/>
    <col min="28" max="34" width="8.796875"/>
    <col min="35" max="35" width="15.09765625" style="244" bestFit="1" customWidth="1"/>
    <col min="36" max="36" width="15.69921875" style="257" bestFit="1" customWidth="1"/>
    <col min="37" max="37" width="14" style="246" bestFit="1" customWidth="1"/>
    <col min="38" max="38" width="15.8984375" style="258" bestFit="1" customWidth="1"/>
    <col min="39" max="39" width="16.59765625" style="259" bestFit="1" customWidth="1"/>
    <col min="40" max="40" width="14.8984375" style="246" bestFit="1" customWidth="1"/>
    <col min="41" max="16384" width="4.8984375" style="250"/>
  </cols>
  <sheetData>
    <row r="1" spans="1:40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t="s">
        <v>2451</v>
      </c>
      <c r="M1" s="301" t="s">
        <v>2452</v>
      </c>
      <c r="N1" s="301" t="s">
        <v>2453</v>
      </c>
      <c r="O1" s="301" t="s">
        <v>3340</v>
      </c>
      <c r="P1" s="301" t="s">
        <v>2454</v>
      </c>
      <c r="Q1" s="301" t="s">
        <v>2455</v>
      </c>
      <c r="R1" t="s">
        <v>2456</v>
      </c>
      <c r="S1" t="s">
        <v>2457</v>
      </c>
      <c r="T1" t="s">
        <v>2458</v>
      </c>
      <c r="U1" t="s">
        <v>2459</v>
      </c>
      <c r="V1" s="301" t="s">
        <v>2460</v>
      </c>
      <c r="W1" s="301" t="s">
        <v>2461</v>
      </c>
      <c r="X1" s="301" t="s">
        <v>2462</v>
      </c>
      <c r="Y1" s="301" t="s">
        <v>2463</v>
      </c>
      <c r="Z1" s="301" t="s">
        <v>2464</v>
      </c>
      <c r="AA1" s="301" t="s">
        <v>2465</v>
      </c>
      <c r="AB1" t="s">
        <v>2466</v>
      </c>
      <c r="AC1" t="s">
        <v>2467</v>
      </c>
      <c r="AD1" t="s">
        <v>2468</v>
      </c>
      <c r="AE1" t="s">
        <v>2469</v>
      </c>
      <c r="AF1" t="s">
        <v>2470</v>
      </c>
      <c r="AG1" t="s">
        <v>2589</v>
      </c>
      <c r="AH1" t="s">
        <v>2471</v>
      </c>
      <c r="AI1" s="244" t="s">
        <v>6</v>
      </c>
      <c r="AJ1" s="245" t="s">
        <v>7</v>
      </c>
      <c r="AK1" s="246" t="s">
        <v>8</v>
      </c>
      <c r="AL1" s="247" t="s">
        <v>9</v>
      </c>
      <c r="AM1" s="248" t="s">
        <v>10</v>
      </c>
      <c r="AN1" s="249" t="s">
        <v>11</v>
      </c>
    </row>
    <row r="2" spans="1:40" x14ac:dyDescent="0.25">
      <c r="E2" t="s">
        <v>2472</v>
      </c>
      <c r="F2" s="301" t="s">
        <v>2473</v>
      </c>
      <c r="G2" s="301" t="s">
        <v>2474</v>
      </c>
      <c r="H2" s="301" t="s">
        <v>2475</v>
      </c>
      <c r="I2" s="301" t="s">
        <v>2476</v>
      </c>
      <c r="J2" t="s">
        <v>2477</v>
      </c>
      <c r="K2" t="s">
        <v>2478</v>
      </c>
      <c r="L2" t="s">
        <v>2479</v>
      </c>
      <c r="M2" s="301" t="s">
        <v>2480</v>
      </c>
      <c r="N2" s="301" t="s">
        <v>2481</v>
      </c>
      <c r="O2" s="301" t="s">
        <v>3341</v>
      </c>
      <c r="P2" s="301" t="s">
        <v>2482</v>
      </c>
      <c r="Q2" s="301" t="s">
        <v>2483</v>
      </c>
      <c r="R2" t="s">
        <v>2484</v>
      </c>
      <c r="S2" t="s">
        <v>2485</v>
      </c>
      <c r="T2" t="s">
        <v>2486</v>
      </c>
      <c r="U2" t="s">
        <v>2487</v>
      </c>
      <c r="V2" s="301" t="s">
        <v>2488</v>
      </c>
      <c r="W2" s="301" t="s">
        <v>2489</v>
      </c>
      <c r="X2" s="301" t="s">
        <v>2490</v>
      </c>
      <c r="Y2" s="301" t="s">
        <v>2491</v>
      </c>
      <c r="Z2" s="301" t="s">
        <v>2492</v>
      </c>
      <c r="AA2" s="301" t="s">
        <v>2493</v>
      </c>
      <c r="AB2" t="s">
        <v>2494</v>
      </c>
      <c r="AC2" t="s">
        <v>2495</v>
      </c>
      <c r="AD2" t="s">
        <v>2496</v>
      </c>
      <c r="AE2" t="s">
        <v>2497</v>
      </c>
      <c r="AF2" t="s">
        <v>2498</v>
      </c>
      <c r="AG2" t="s">
        <v>2594</v>
      </c>
      <c r="AH2" t="s">
        <v>2499</v>
      </c>
    </row>
    <row r="3" spans="1:40" x14ac:dyDescent="0.25">
      <c r="E3" t="s">
        <v>2500</v>
      </c>
      <c r="F3" s="301">
        <v>36102497.390000001</v>
      </c>
      <c r="G3" s="301">
        <v>3846151.4</v>
      </c>
      <c r="H3" s="301">
        <v>4585849.21</v>
      </c>
      <c r="I3" s="301">
        <v>21469</v>
      </c>
      <c r="J3">
        <v>64852137.969999999</v>
      </c>
      <c r="K3">
        <v>31263180.73</v>
      </c>
      <c r="L3">
        <v>74000</v>
      </c>
      <c r="M3" s="301">
        <v>118364</v>
      </c>
      <c r="N3" s="301">
        <v>956.8</v>
      </c>
      <c r="O3" s="301">
        <v>4344.8500000000004</v>
      </c>
      <c r="P3" s="301">
        <v>12311524.02</v>
      </c>
      <c r="Q3" s="301">
        <v>16431021.42</v>
      </c>
      <c r="R3">
        <v>-8463529.6099999994</v>
      </c>
      <c r="S3">
        <v>1462467.19</v>
      </c>
      <c r="T3">
        <v>5918933.4299999997</v>
      </c>
      <c r="U3">
        <v>118185965.23999999</v>
      </c>
      <c r="V3" s="301">
        <v>294</v>
      </c>
      <c r="W3" s="301">
        <v>27133176.890000001</v>
      </c>
      <c r="X3" s="301">
        <v>1066900</v>
      </c>
      <c r="Y3" s="301">
        <v>2762.6</v>
      </c>
      <c r="Z3" s="301">
        <v>25691657.510000002</v>
      </c>
      <c r="AA3" s="301">
        <v>3676983.33</v>
      </c>
      <c r="AB3">
        <v>34100584.159999996</v>
      </c>
      <c r="AC3">
        <v>65412</v>
      </c>
      <c r="AD3">
        <v>16648</v>
      </c>
      <c r="AE3">
        <v>19774399.100000001</v>
      </c>
      <c r="AF3">
        <v>4539338.0199999996</v>
      </c>
      <c r="AG3">
        <v>54000</v>
      </c>
      <c r="AH3">
        <v>164038.17000000001</v>
      </c>
      <c r="AI3" s="244">
        <f t="shared" ref="AI3:AN3" si="0">SUM(AI4:AI71)</f>
        <v>44555967</v>
      </c>
      <c r="AJ3" s="251">
        <f t="shared" si="0"/>
        <v>12616783.509999998</v>
      </c>
      <c r="AK3" s="246">
        <f t="shared" si="0"/>
        <v>31939183.490000002</v>
      </c>
      <c r="AL3" s="252">
        <f t="shared" si="0"/>
        <v>59262444.060000002</v>
      </c>
      <c r="AM3" s="253">
        <f t="shared" si="0"/>
        <v>62788139.950000018</v>
      </c>
      <c r="AN3" s="246">
        <f t="shared" si="0"/>
        <v>-3525695.89</v>
      </c>
    </row>
    <row r="4" spans="1:40" x14ac:dyDescent="0.25">
      <c r="E4" t="s">
        <v>2501</v>
      </c>
      <c r="F4" s="301">
        <v>26872.17</v>
      </c>
      <c r="J4">
        <v>1108965.01</v>
      </c>
      <c r="K4">
        <v>13.04</v>
      </c>
      <c r="Q4" s="301">
        <v>0</v>
      </c>
      <c r="T4">
        <v>-1659785.21</v>
      </c>
      <c r="U4">
        <v>2794467.22</v>
      </c>
      <c r="W4" s="301">
        <v>2260</v>
      </c>
      <c r="Z4" s="301">
        <v>223680</v>
      </c>
      <c r="AA4" s="301">
        <v>66528</v>
      </c>
      <c r="AB4">
        <v>267750</v>
      </c>
      <c r="AE4">
        <v>2260</v>
      </c>
      <c r="AF4">
        <v>21289.79</v>
      </c>
      <c r="AI4" s="244">
        <f t="shared" ref="AI4:AI9" si="1">SUM(F4:H4)</f>
        <v>26872.17</v>
      </c>
      <c r="AJ4" s="251">
        <f t="shared" ref="AJ4:AJ9" si="2">SUM(L4:P4)</f>
        <v>0</v>
      </c>
      <c r="AK4" s="246">
        <f>AI4-AJ4</f>
        <v>26872.17</v>
      </c>
      <c r="AL4" s="252">
        <f t="shared" ref="AL4:AL9" si="3">SUM(U4:Y4)</f>
        <v>2796727.22</v>
      </c>
      <c r="AM4" s="253">
        <f t="shared" ref="AM4:AM9" si="4">SUM(Z4:AH4)</f>
        <v>581507.79</v>
      </c>
      <c r="AN4" s="246">
        <f>AL4-AM4</f>
        <v>2215219.4300000002</v>
      </c>
    </row>
    <row r="5" spans="1:40" x14ac:dyDescent="0.25">
      <c r="E5" t="s">
        <v>3342</v>
      </c>
      <c r="F5" s="301">
        <v>214540.38</v>
      </c>
      <c r="J5">
        <v>1856981.03</v>
      </c>
      <c r="K5">
        <v>77286</v>
      </c>
      <c r="O5" s="301">
        <v>4344.8500000000004</v>
      </c>
      <c r="Q5" s="301">
        <v>16210270.58</v>
      </c>
      <c r="R5">
        <v>-8464080.6099999994</v>
      </c>
      <c r="T5">
        <v>-2222928.63</v>
      </c>
      <c r="Z5" s="301">
        <v>604440</v>
      </c>
      <c r="AB5">
        <v>664680</v>
      </c>
      <c r="AE5">
        <v>3318558.78</v>
      </c>
      <c r="AI5" s="244">
        <f t="shared" si="1"/>
        <v>214540.38</v>
      </c>
      <c r="AJ5" s="251">
        <f t="shared" si="2"/>
        <v>4344.8500000000004</v>
      </c>
      <c r="AK5" s="246">
        <f t="shared" ref="AK5:AK9" si="5">AI5-AJ5</f>
        <v>210195.53</v>
      </c>
      <c r="AL5" s="252">
        <f t="shared" si="3"/>
        <v>0</v>
      </c>
      <c r="AM5" s="253">
        <f t="shared" si="4"/>
        <v>4587678.7799999993</v>
      </c>
      <c r="AN5" s="246">
        <f t="shared" ref="AN5:AN69" si="6">AL5-AM5</f>
        <v>-4587678.7799999993</v>
      </c>
    </row>
    <row r="6" spans="1:40" x14ac:dyDescent="0.25">
      <c r="E6" t="s">
        <v>2502</v>
      </c>
      <c r="F6" s="301">
        <v>16109.79</v>
      </c>
      <c r="H6" s="301">
        <v>3640</v>
      </c>
      <c r="J6">
        <v>2527553.7200000002</v>
      </c>
      <c r="K6">
        <v>20052.23</v>
      </c>
      <c r="Q6" s="301">
        <v>39151</v>
      </c>
      <c r="T6">
        <v>1735684.81</v>
      </c>
      <c r="U6">
        <v>840540.25</v>
      </c>
      <c r="Y6" s="301">
        <v>22.96</v>
      </c>
      <c r="Z6" s="301">
        <v>425790</v>
      </c>
      <c r="AB6">
        <v>425790</v>
      </c>
      <c r="AD6">
        <v>2260</v>
      </c>
      <c r="AF6">
        <v>45783.28</v>
      </c>
      <c r="AI6" s="244">
        <f t="shared" si="1"/>
        <v>19749.79</v>
      </c>
      <c r="AJ6" s="251">
        <f t="shared" si="2"/>
        <v>0</v>
      </c>
      <c r="AK6" s="246">
        <f t="shared" si="5"/>
        <v>19749.79</v>
      </c>
      <c r="AL6" s="252">
        <f t="shared" si="3"/>
        <v>840563.21</v>
      </c>
      <c r="AM6" s="253">
        <f t="shared" si="4"/>
        <v>899623.28</v>
      </c>
      <c r="AN6" s="246">
        <f t="shared" si="6"/>
        <v>-59060.070000000065</v>
      </c>
    </row>
    <row r="7" spans="1:40" x14ac:dyDescent="0.25">
      <c r="E7" t="s">
        <v>2503</v>
      </c>
      <c r="F7" s="301">
        <v>323.25</v>
      </c>
      <c r="J7">
        <v>409957.52</v>
      </c>
      <c r="K7">
        <v>3</v>
      </c>
      <c r="P7" s="301">
        <v>13200</v>
      </c>
      <c r="T7">
        <v>-1704605.67</v>
      </c>
      <c r="U7">
        <v>2129382.7599999998</v>
      </c>
      <c r="Z7" s="301">
        <v>329080</v>
      </c>
      <c r="AA7" s="301">
        <v>1921316</v>
      </c>
      <c r="AB7">
        <v>424180</v>
      </c>
      <c r="AE7">
        <v>23716</v>
      </c>
      <c r="AF7">
        <v>27693.32</v>
      </c>
      <c r="AI7" s="244">
        <f t="shared" si="1"/>
        <v>323.25</v>
      </c>
      <c r="AJ7" s="251">
        <f t="shared" si="2"/>
        <v>13200</v>
      </c>
      <c r="AK7" s="246">
        <f t="shared" si="5"/>
        <v>-12876.75</v>
      </c>
      <c r="AL7" s="252">
        <f t="shared" si="3"/>
        <v>2129382.7599999998</v>
      </c>
      <c r="AM7" s="253">
        <f t="shared" si="4"/>
        <v>2725985.32</v>
      </c>
      <c r="AN7" s="246">
        <f t="shared" si="6"/>
        <v>-596602.56000000006</v>
      </c>
    </row>
    <row r="8" spans="1:40" x14ac:dyDescent="0.25">
      <c r="E8" t="s">
        <v>2504</v>
      </c>
      <c r="F8" s="301">
        <v>19.32</v>
      </c>
      <c r="J8">
        <v>5039622.22</v>
      </c>
      <c r="K8">
        <v>-18056.59</v>
      </c>
      <c r="Q8" s="301">
        <v>6</v>
      </c>
      <c r="S8">
        <v>-199699.61</v>
      </c>
      <c r="T8">
        <v>5274593.1500000004</v>
      </c>
      <c r="Z8" s="301">
        <v>404886.5</v>
      </c>
      <c r="AA8" s="301">
        <v>98000</v>
      </c>
      <c r="AB8">
        <v>404886.5</v>
      </c>
      <c r="AF8">
        <v>53314.59</v>
      </c>
      <c r="AG8">
        <v>54000</v>
      </c>
      <c r="AI8" s="244">
        <f t="shared" si="1"/>
        <v>19.32</v>
      </c>
      <c r="AJ8" s="251">
        <f t="shared" si="2"/>
        <v>0</v>
      </c>
      <c r="AK8" s="246">
        <f t="shared" si="5"/>
        <v>19.32</v>
      </c>
      <c r="AL8" s="252">
        <f t="shared" si="3"/>
        <v>0</v>
      </c>
      <c r="AM8" s="253">
        <f t="shared" si="4"/>
        <v>1015087.59</v>
      </c>
      <c r="AN8" s="246">
        <f t="shared" si="6"/>
        <v>-1015087.59</v>
      </c>
    </row>
    <row r="9" spans="1:40" x14ac:dyDescent="0.25">
      <c r="AI9" s="244">
        <f t="shared" si="1"/>
        <v>0</v>
      </c>
      <c r="AJ9" s="251">
        <f t="shared" si="2"/>
        <v>0</v>
      </c>
      <c r="AK9" s="246">
        <f t="shared" si="5"/>
        <v>0</v>
      </c>
      <c r="AL9" s="252">
        <f t="shared" si="3"/>
        <v>0</v>
      </c>
      <c r="AM9" s="253">
        <f t="shared" si="4"/>
        <v>0</v>
      </c>
      <c r="AN9" s="246">
        <f t="shared" si="6"/>
        <v>0</v>
      </c>
    </row>
    <row r="10" spans="1:40" x14ac:dyDescent="0.25">
      <c r="A10" s="242" t="s">
        <v>161</v>
      </c>
      <c r="B10" s="242" t="s">
        <v>162</v>
      </c>
      <c r="C10" s="242">
        <v>9017</v>
      </c>
      <c r="D10" s="242" t="s">
        <v>167</v>
      </c>
      <c r="E10" t="s">
        <v>167</v>
      </c>
      <c r="F10" s="301">
        <v>1431749.8</v>
      </c>
      <c r="G10" s="301">
        <v>603950</v>
      </c>
      <c r="H10" s="301">
        <v>272661.18</v>
      </c>
      <c r="J10">
        <v>229493.66</v>
      </c>
      <c r="K10">
        <v>413824.51</v>
      </c>
      <c r="P10" s="301">
        <v>428568</v>
      </c>
      <c r="Q10" s="301">
        <v>-3150.85</v>
      </c>
      <c r="T10">
        <v>-518828.81</v>
      </c>
      <c r="U10">
        <v>2551638.71</v>
      </c>
      <c r="W10" s="301">
        <v>1112025.6299999999</v>
      </c>
      <c r="Z10" s="301">
        <v>766221.6</v>
      </c>
      <c r="AB10">
        <v>877993.6</v>
      </c>
      <c r="AE10">
        <v>354810.75</v>
      </c>
      <c r="AF10">
        <v>130685.11</v>
      </c>
      <c r="AH10">
        <v>600</v>
      </c>
      <c r="AI10" s="244">
        <f>SUM(F10:I10)</f>
        <v>2308360.98</v>
      </c>
      <c r="AJ10" s="251">
        <f>SUM(M10:Q10)</f>
        <v>425417.15</v>
      </c>
      <c r="AK10" s="246">
        <f>AI10-AJ10</f>
        <v>1882943.83</v>
      </c>
      <c r="AL10" s="252">
        <f>SUM(V10:AA10)</f>
        <v>1878247.23</v>
      </c>
      <c r="AM10" s="253">
        <f>SUM(AB10:AH10)</f>
        <v>1364089.4600000002</v>
      </c>
      <c r="AN10" s="246">
        <f t="shared" si="6"/>
        <v>514157.76999999979</v>
      </c>
    </row>
    <row r="11" spans="1:40" x14ac:dyDescent="0.25">
      <c r="A11" s="242" t="s">
        <v>161</v>
      </c>
      <c r="B11" s="242" t="s">
        <v>162</v>
      </c>
      <c r="C11" s="242">
        <v>4386</v>
      </c>
      <c r="D11" s="242" t="s">
        <v>169</v>
      </c>
      <c r="E11" t="s">
        <v>169</v>
      </c>
      <c r="F11" s="301">
        <v>815590.58</v>
      </c>
      <c r="G11" s="301">
        <v>0</v>
      </c>
      <c r="H11" s="301">
        <v>126210.85</v>
      </c>
      <c r="J11">
        <v>1966737.37</v>
      </c>
      <c r="K11">
        <v>889151.81</v>
      </c>
      <c r="P11" s="301">
        <v>156459</v>
      </c>
      <c r="Q11" s="301">
        <v>0</v>
      </c>
      <c r="T11">
        <v>1576297.05</v>
      </c>
      <c r="U11">
        <v>2241809.08</v>
      </c>
      <c r="W11" s="301">
        <v>409013.32</v>
      </c>
      <c r="X11" s="301">
        <v>36000</v>
      </c>
      <c r="Z11" s="301">
        <v>422560</v>
      </c>
      <c r="AB11">
        <v>529092</v>
      </c>
      <c r="AC11">
        <v>8336</v>
      </c>
      <c r="AE11">
        <v>318004.55</v>
      </c>
      <c r="AF11">
        <v>148265.29</v>
      </c>
      <c r="AI11" s="244">
        <f t="shared" ref="AI11:AI71" si="7">SUM(F11:I11)</f>
        <v>941801.42999999993</v>
      </c>
      <c r="AJ11" s="251">
        <f t="shared" ref="AJ11:AJ71" si="8">SUM(M11:Q11)</f>
        <v>156459</v>
      </c>
      <c r="AK11" s="246">
        <f t="shared" ref="AK11:AK71" si="9">AI11-AJ11</f>
        <v>785342.42999999993</v>
      </c>
      <c r="AL11" s="252">
        <f t="shared" ref="AL11:AL71" si="10">SUM(V11:AA11)</f>
        <v>867573.32000000007</v>
      </c>
      <c r="AM11" s="253">
        <f t="shared" ref="AM11:AM71" si="11">SUM(AB11:AH11)</f>
        <v>1003697.8400000001</v>
      </c>
      <c r="AN11" s="246">
        <f t="shared" si="6"/>
        <v>-136124.52000000002</v>
      </c>
    </row>
    <row r="12" spans="1:40" x14ac:dyDescent="0.25">
      <c r="A12" s="242" t="s">
        <v>161</v>
      </c>
      <c r="B12" s="242" t="s">
        <v>162</v>
      </c>
      <c r="C12" s="242">
        <v>3088</v>
      </c>
      <c r="D12" s="242" t="s">
        <v>171</v>
      </c>
      <c r="E12" t="s">
        <v>171</v>
      </c>
      <c r="F12" s="301">
        <v>641720.1</v>
      </c>
      <c r="G12" s="301">
        <v>350370.58</v>
      </c>
      <c r="H12" s="301">
        <v>59005.25</v>
      </c>
      <c r="J12">
        <v>970836.82</v>
      </c>
      <c r="K12">
        <v>604403.54</v>
      </c>
      <c r="M12" s="301">
        <v>0</v>
      </c>
      <c r="P12" s="301">
        <v>745412.57</v>
      </c>
      <c r="Q12" s="301">
        <v>0</v>
      </c>
      <c r="T12">
        <v>3378486.76</v>
      </c>
      <c r="U12">
        <v>-1390481.55</v>
      </c>
      <c r="W12" s="301">
        <v>723422.79</v>
      </c>
      <c r="Z12" s="301">
        <v>458520</v>
      </c>
      <c r="AB12">
        <v>563107</v>
      </c>
      <c r="AC12">
        <v>1698</v>
      </c>
      <c r="AD12">
        <v>8148</v>
      </c>
      <c r="AE12">
        <v>419642.82</v>
      </c>
      <c r="AF12">
        <v>102508.46</v>
      </c>
      <c r="AH12">
        <v>480</v>
      </c>
      <c r="AI12" s="244">
        <f t="shared" si="7"/>
        <v>1051095.93</v>
      </c>
      <c r="AJ12" s="251">
        <f t="shared" si="8"/>
        <v>745412.57</v>
      </c>
      <c r="AK12" s="246">
        <f t="shared" si="9"/>
        <v>305683.36</v>
      </c>
      <c r="AL12" s="252">
        <f t="shared" si="10"/>
        <v>1181942.79</v>
      </c>
      <c r="AM12" s="253">
        <f t="shared" si="11"/>
        <v>1095584.28</v>
      </c>
      <c r="AN12" s="246">
        <f t="shared" si="6"/>
        <v>86358.510000000009</v>
      </c>
    </row>
    <row r="13" spans="1:40" x14ac:dyDescent="0.25">
      <c r="A13" s="242" t="s">
        <v>161</v>
      </c>
      <c r="B13" s="242" t="s">
        <v>162</v>
      </c>
      <c r="C13" s="242">
        <v>2345</v>
      </c>
      <c r="D13" s="242" t="s">
        <v>173</v>
      </c>
      <c r="E13" t="s">
        <v>173</v>
      </c>
      <c r="F13" s="301">
        <v>1126155.9099999999</v>
      </c>
      <c r="G13" s="301">
        <v>28024.560000000001</v>
      </c>
      <c r="H13" s="301">
        <v>140498.81</v>
      </c>
      <c r="J13">
        <v>284304.23</v>
      </c>
      <c r="K13">
        <v>427625.82</v>
      </c>
      <c r="M13" s="301">
        <v>0</v>
      </c>
      <c r="P13" s="301">
        <v>88253.59</v>
      </c>
      <c r="Q13" s="301">
        <v>816.26</v>
      </c>
      <c r="T13">
        <v>-36603.300000000003</v>
      </c>
      <c r="U13">
        <v>1997230.39</v>
      </c>
      <c r="W13" s="301">
        <v>459673.54</v>
      </c>
      <c r="Z13" s="301">
        <v>411787.6</v>
      </c>
      <c r="AB13">
        <v>591817.6</v>
      </c>
      <c r="AC13">
        <v>4060</v>
      </c>
      <c r="AE13">
        <v>209799.47</v>
      </c>
      <c r="AF13">
        <v>122821.74</v>
      </c>
      <c r="AI13" s="244">
        <f t="shared" si="7"/>
        <v>1294679.28</v>
      </c>
      <c r="AJ13" s="251">
        <f t="shared" si="8"/>
        <v>89069.849999999991</v>
      </c>
      <c r="AK13" s="246">
        <f t="shared" si="9"/>
        <v>1205609.43</v>
      </c>
      <c r="AL13" s="252">
        <f t="shared" si="10"/>
        <v>871461.1399999999</v>
      </c>
      <c r="AM13" s="253">
        <f t="shared" si="11"/>
        <v>928498.80999999994</v>
      </c>
      <c r="AN13" s="246">
        <f t="shared" si="6"/>
        <v>-57037.670000000042</v>
      </c>
    </row>
    <row r="14" spans="1:40" s="254" customFormat="1" x14ac:dyDescent="0.25">
      <c r="A14" s="242" t="s">
        <v>161</v>
      </c>
      <c r="B14" s="242" t="s">
        <v>162</v>
      </c>
      <c r="C14" s="242">
        <v>6935</v>
      </c>
      <c r="D14" s="242" t="s">
        <v>175</v>
      </c>
      <c r="E14" t="s">
        <v>175</v>
      </c>
      <c r="F14" s="301">
        <v>724091.31</v>
      </c>
      <c r="G14" s="301">
        <v>0</v>
      </c>
      <c r="H14" s="301">
        <v>78470.38</v>
      </c>
      <c r="I14" s="301"/>
      <c r="J14">
        <v>426801.18</v>
      </c>
      <c r="K14">
        <v>260066.66</v>
      </c>
      <c r="L14"/>
      <c r="M14" s="301">
        <v>-29200</v>
      </c>
      <c r="N14" s="301"/>
      <c r="O14" s="301"/>
      <c r="P14" s="301">
        <v>74773</v>
      </c>
      <c r="Q14" s="301">
        <v>3028.77</v>
      </c>
      <c r="R14"/>
      <c r="S14"/>
      <c r="T14">
        <v>-1132266.6499999999</v>
      </c>
      <c r="U14">
        <v>2502473.91</v>
      </c>
      <c r="V14" s="301"/>
      <c r="W14" s="301">
        <v>782830.66</v>
      </c>
      <c r="X14" s="301">
        <v>121920</v>
      </c>
      <c r="Y14" s="301"/>
      <c r="Z14" s="301">
        <v>632824</v>
      </c>
      <c r="AA14" s="301"/>
      <c r="AB14">
        <v>889228</v>
      </c>
      <c r="AC14"/>
      <c r="AD14"/>
      <c r="AE14">
        <v>444888.03</v>
      </c>
      <c r="AF14">
        <v>55739.360000000001</v>
      </c>
      <c r="AG14"/>
      <c r="AH14"/>
      <c r="AI14" s="244">
        <f t="shared" si="7"/>
        <v>802561.69000000006</v>
      </c>
      <c r="AJ14" s="251">
        <f t="shared" si="8"/>
        <v>48601.77</v>
      </c>
      <c r="AK14" s="246">
        <f t="shared" si="9"/>
        <v>753959.92</v>
      </c>
      <c r="AL14" s="252">
        <f t="shared" si="10"/>
        <v>1537574.6600000001</v>
      </c>
      <c r="AM14" s="253">
        <f t="shared" si="11"/>
        <v>1389855.3900000001</v>
      </c>
      <c r="AN14" s="246">
        <f t="shared" si="6"/>
        <v>147719.27000000002</v>
      </c>
    </row>
    <row r="15" spans="1:40" x14ac:dyDescent="0.25">
      <c r="A15" s="242" t="s">
        <v>161</v>
      </c>
      <c r="B15" s="242" t="s">
        <v>162</v>
      </c>
      <c r="C15" s="242">
        <v>5524</v>
      </c>
      <c r="D15" s="242" t="s">
        <v>177</v>
      </c>
      <c r="E15" t="s">
        <v>177</v>
      </c>
      <c r="F15" s="301">
        <v>534315.43000000005</v>
      </c>
      <c r="G15" s="301">
        <v>29768</v>
      </c>
      <c r="H15" s="301">
        <v>456068.07</v>
      </c>
      <c r="J15">
        <v>162255.1</v>
      </c>
      <c r="K15">
        <v>717433.52</v>
      </c>
      <c r="M15" s="301">
        <v>8500</v>
      </c>
      <c r="P15" s="301">
        <v>147896.76999999999</v>
      </c>
      <c r="Q15" s="301">
        <v>13091.9</v>
      </c>
      <c r="T15">
        <v>-408397.98</v>
      </c>
      <c r="U15">
        <v>2525004.41</v>
      </c>
      <c r="W15" s="301">
        <v>212809.34</v>
      </c>
      <c r="Z15" s="301">
        <v>653907.6</v>
      </c>
      <c r="AB15">
        <v>745993.6</v>
      </c>
      <c r="AC15">
        <v>35520</v>
      </c>
      <c r="AE15">
        <v>257639.77</v>
      </c>
      <c r="AF15">
        <v>160718.54999999999</v>
      </c>
      <c r="AI15" s="244">
        <f t="shared" si="7"/>
        <v>1020151.5</v>
      </c>
      <c r="AJ15" s="251">
        <f t="shared" si="8"/>
        <v>169488.66999999998</v>
      </c>
      <c r="AK15" s="246">
        <f t="shared" si="9"/>
        <v>850662.83000000007</v>
      </c>
      <c r="AL15" s="252">
        <f t="shared" si="10"/>
        <v>866716.94</v>
      </c>
      <c r="AM15" s="253">
        <f t="shared" si="11"/>
        <v>1199871.92</v>
      </c>
      <c r="AN15" s="246">
        <f t="shared" si="6"/>
        <v>-333154.98</v>
      </c>
    </row>
    <row r="16" spans="1:40" x14ac:dyDescent="0.25">
      <c r="A16" s="242" t="s">
        <v>161</v>
      </c>
      <c r="B16" s="242" t="s">
        <v>162</v>
      </c>
      <c r="C16" s="242">
        <v>5657</v>
      </c>
      <c r="D16" s="242" t="s">
        <v>179</v>
      </c>
      <c r="E16" t="s">
        <v>179</v>
      </c>
      <c r="F16" s="301">
        <v>84137.18</v>
      </c>
      <c r="G16" s="301">
        <v>8564</v>
      </c>
      <c r="H16" s="301">
        <v>161750.78</v>
      </c>
      <c r="J16">
        <v>209188.37</v>
      </c>
      <c r="K16">
        <v>783209.81</v>
      </c>
      <c r="P16" s="301">
        <v>60000</v>
      </c>
      <c r="Q16" s="301">
        <v>1399.56</v>
      </c>
      <c r="T16">
        <v>-3118679.35</v>
      </c>
      <c r="U16">
        <v>4613167.97</v>
      </c>
      <c r="W16" s="301">
        <v>359733.1</v>
      </c>
      <c r="AB16">
        <v>173794</v>
      </c>
      <c r="AE16">
        <v>427426.77</v>
      </c>
      <c r="AF16">
        <v>32543.56</v>
      </c>
      <c r="AI16" s="244">
        <f t="shared" si="7"/>
        <v>254451.96</v>
      </c>
      <c r="AJ16" s="251">
        <f t="shared" si="8"/>
        <v>61399.56</v>
      </c>
      <c r="AK16" s="246">
        <f t="shared" si="9"/>
        <v>193052.4</v>
      </c>
      <c r="AL16" s="252">
        <f t="shared" si="10"/>
        <v>359733.1</v>
      </c>
      <c r="AM16" s="253">
        <f t="shared" si="11"/>
        <v>633764.33000000007</v>
      </c>
      <c r="AN16" s="246">
        <f t="shared" si="6"/>
        <v>-274031.2300000001</v>
      </c>
    </row>
    <row r="17" spans="1:40" x14ac:dyDescent="0.25">
      <c r="A17" s="242" t="s">
        <v>161</v>
      </c>
      <c r="B17" s="242" t="s">
        <v>162</v>
      </c>
      <c r="C17" s="242">
        <v>4057</v>
      </c>
      <c r="D17" s="242" t="s">
        <v>181</v>
      </c>
      <c r="E17" t="s">
        <v>181</v>
      </c>
      <c r="F17" s="301">
        <v>493246.98</v>
      </c>
      <c r="G17" s="301">
        <v>1121.53</v>
      </c>
      <c r="H17" s="301">
        <v>249618.12</v>
      </c>
      <c r="J17">
        <v>1607746.8</v>
      </c>
      <c r="K17">
        <v>701980.03</v>
      </c>
      <c r="P17" s="301">
        <v>289428.36</v>
      </c>
      <c r="Q17" s="301">
        <v>11504</v>
      </c>
      <c r="T17">
        <v>-15012.72</v>
      </c>
      <c r="U17">
        <v>2841083.43</v>
      </c>
      <c r="W17" s="301">
        <v>376287.33</v>
      </c>
      <c r="Z17" s="301">
        <v>299910</v>
      </c>
      <c r="AB17">
        <v>537416</v>
      </c>
      <c r="AE17">
        <v>112295.6</v>
      </c>
      <c r="AF17">
        <v>49395.4</v>
      </c>
      <c r="AI17" s="244">
        <f t="shared" si="7"/>
        <v>743986.63</v>
      </c>
      <c r="AJ17" s="251">
        <f t="shared" si="8"/>
        <v>300932.36</v>
      </c>
      <c r="AK17" s="246">
        <f t="shared" si="9"/>
        <v>443054.27</v>
      </c>
      <c r="AL17" s="252">
        <f t="shared" si="10"/>
        <v>676197.33000000007</v>
      </c>
      <c r="AM17" s="253">
        <f t="shared" si="11"/>
        <v>699107</v>
      </c>
      <c r="AN17" s="246">
        <f t="shared" si="6"/>
        <v>-22909.669999999925</v>
      </c>
    </row>
    <row r="18" spans="1:40" x14ac:dyDescent="0.25">
      <c r="A18" s="242" t="s">
        <v>161</v>
      </c>
      <c r="B18" s="242" t="s">
        <v>162</v>
      </c>
      <c r="C18" s="242">
        <v>2737</v>
      </c>
      <c r="D18" s="242" t="s">
        <v>183</v>
      </c>
      <c r="E18" t="s">
        <v>183</v>
      </c>
      <c r="F18" s="301">
        <v>572035.79</v>
      </c>
      <c r="G18" s="301">
        <v>0</v>
      </c>
      <c r="H18" s="301">
        <v>68576.98</v>
      </c>
      <c r="J18">
        <v>2659388.94</v>
      </c>
      <c r="K18">
        <v>106090.64</v>
      </c>
      <c r="M18" s="301">
        <v>-90</v>
      </c>
      <c r="P18" s="301">
        <v>373112.61</v>
      </c>
      <c r="Q18" s="301">
        <v>0</v>
      </c>
      <c r="S18">
        <v>2424646.83</v>
      </c>
      <c r="U18">
        <v>675062.61</v>
      </c>
      <c r="W18" s="301">
        <v>205572.32</v>
      </c>
      <c r="Z18" s="301">
        <v>379866.9</v>
      </c>
      <c r="AB18">
        <v>457296.9</v>
      </c>
      <c r="AE18">
        <v>167918.77</v>
      </c>
      <c r="AF18">
        <v>91832.44</v>
      </c>
      <c r="AI18" s="244">
        <f t="shared" si="7"/>
        <v>640612.77</v>
      </c>
      <c r="AJ18" s="251">
        <f t="shared" si="8"/>
        <v>373022.61</v>
      </c>
      <c r="AK18" s="246">
        <f t="shared" si="9"/>
        <v>267590.16000000003</v>
      </c>
      <c r="AL18" s="252">
        <f t="shared" si="10"/>
        <v>585439.22</v>
      </c>
      <c r="AM18" s="253">
        <f t="shared" si="11"/>
        <v>717048.1100000001</v>
      </c>
      <c r="AN18" s="246">
        <f t="shared" si="6"/>
        <v>-131608.89000000013</v>
      </c>
    </row>
    <row r="19" spans="1:40" x14ac:dyDescent="0.25">
      <c r="A19" s="242" t="s">
        <v>161</v>
      </c>
      <c r="B19" s="242" t="s">
        <v>162</v>
      </c>
      <c r="C19" s="242">
        <v>4167</v>
      </c>
      <c r="D19" s="242" t="s">
        <v>185</v>
      </c>
      <c r="E19" t="s">
        <v>185</v>
      </c>
      <c r="F19" s="301">
        <v>452280.56</v>
      </c>
      <c r="G19" s="301">
        <v>142996.69</v>
      </c>
      <c r="H19" s="301">
        <v>125376.96000000001</v>
      </c>
      <c r="J19">
        <v>190502.79</v>
      </c>
      <c r="K19">
        <v>579749.56999999995</v>
      </c>
      <c r="M19" s="301">
        <v>0</v>
      </c>
      <c r="P19" s="301">
        <v>104877.81</v>
      </c>
      <c r="Q19" s="301">
        <v>4055.87</v>
      </c>
      <c r="T19">
        <v>-271654.02</v>
      </c>
      <c r="U19">
        <v>1767990.24</v>
      </c>
      <c r="W19" s="301">
        <v>555792.4</v>
      </c>
      <c r="Z19" s="301">
        <v>490910</v>
      </c>
      <c r="AB19">
        <v>580136</v>
      </c>
      <c r="AC19">
        <v>4060</v>
      </c>
      <c r="AE19">
        <v>445049.85</v>
      </c>
      <c r="AF19">
        <v>70452.509999999995</v>
      </c>
      <c r="AI19" s="244">
        <f t="shared" si="7"/>
        <v>720654.21</v>
      </c>
      <c r="AJ19" s="251">
        <f t="shared" si="8"/>
        <v>108933.68</v>
      </c>
      <c r="AK19" s="246">
        <f t="shared" si="9"/>
        <v>611720.53</v>
      </c>
      <c r="AL19" s="252">
        <f t="shared" si="10"/>
        <v>1046702.4</v>
      </c>
      <c r="AM19" s="253">
        <f t="shared" si="11"/>
        <v>1099698.3599999999</v>
      </c>
      <c r="AN19" s="246">
        <f t="shared" si="6"/>
        <v>-52995.959999999846</v>
      </c>
    </row>
    <row r="20" spans="1:40" x14ac:dyDescent="0.25">
      <c r="A20" s="242" t="s">
        <v>161</v>
      </c>
      <c r="B20" s="242" t="s">
        <v>162</v>
      </c>
      <c r="C20" s="242">
        <v>7036</v>
      </c>
      <c r="D20" s="242" t="s">
        <v>187</v>
      </c>
      <c r="E20" t="s">
        <v>187</v>
      </c>
      <c r="F20" s="301">
        <v>293208.84999999998</v>
      </c>
      <c r="G20" s="301">
        <v>0</v>
      </c>
      <c r="H20" s="301">
        <v>98397.13</v>
      </c>
      <c r="J20">
        <v>3633091.59</v>
      </c>
      <c r="K20">
        <v>952026.79</v>
      </c>
      <c r="P20" s="301">
        <v>135000</v>
      </c>
      <c r="Q20" s="301">
        <v>17864.91</v>
      </c>
      <c r="S20">
        <v>3333463.4</v>
      </c>
      <c r="T20">
        <v>81721.210000000006</v>
      </c>
      <c r="U20">
        <v>938360.62</v>
      </c>
      <c r="W20" s="301">
        <v>303952.87</v>
      </c>
      <c r="Z20" s="301">
        <v>931427.1</v>
      </c>
      <c r="AB20">
        <v>1123170.1000000001</v>
      </c>
      <c r="AE20">
        <v>259219.98</v>
      </c>
      <c r="AF20">
        <v>91528.320000000007</v>
      </c>
      <c r="AI20" s="244">
        <f t="shared" si="7"/>
        <v>391605.98</v>
      </c>
      <c r="AJ20" s="251">
        <f t="shared" si="8"/>
        <v>152864.91</v>
      </c>
      <c r="AK20" s="246">
        <f t="shared" si="9"/>
        <v>238741.06999999998</v>
      </c>
      <c r="AL20" s="252">
        <f t="shared" si="10"/>
        <v>1235379.97</v>
      </c>
      <c r="AM20" s="253">
        <f t="shared" si="11"/>
        <v>1473918.4000000001</v>
      </c>
      <c r="AN20" s="246">
        <f t="shared" si="6"/>
        <v>-238538.43000000017</v>
      </c>
    </row>
    <row r="21" spans="1:40" x14ac:dyDescent="0.25">
      <c r="A21" s="242" t="s">
        <v>161</v>
      </c>
      <c r="B21" s="242" t="s">
        <v>162</v>
      </c>
      <c r="C21" s="242">
        <v>4248</v>
      </c>
      <c r="D21" s="242" t="s">
        <v>189</v>
      </c>
      <c r="E21" t="s">
        <v>189</v>
      </c>
      <c r="F21" s="301">
        <v>340511.53</v>
      </c>
      <c r="G21" s="301">
        <v>0</v>
      </c>
      <c r="H21" s="301">
        <v>83875.89</v>
      </c>
      <c r="J21">
        <v>256300.39</v>
      </c>
      <c r="K21">
        <v>860187.51</v>
      </c>
      <c r="P21" s="301">
        <v>66200</v>
      </c>
      <c r="Q21" s="301">
        <v>3532.8</v>
      </c>
      <c r="T21">
        <v>886720.78</v>
      </c>
      <c r="U21">
        <v>909939.73</v>
      </c>
      <c r="W21" s="301">
        <v>302614.59999999998</v>
      </c>
      <c r="Z21" s="301">
        <v>578920</v>
      </c>
      <c r="AB21">
        <v>802484</v>
      </c>
      <c r="AE21">
        <v>231149.55</v>
      </c>
      <c r="AF21">
        <v>80659.039999999994</v>
      </c>
      <c r="AI21" s="244">
        <f t="shared" si="7"/>
        <v>424387.42000000004</v>
      </c>
      <c r="AJ21" s="251">
        <f t="shared" si="8"/>
        <v>69732.800000000003</v>
      </c>
      <c r="AK21" s="246">
        <f t="shared" si="9"/>
        <v>354654.62000000005</v>
      </c>
      <c r="AL21" s="252">
        <f t="shared" si="10"/>
        <v>881534.6</v>
      </c>
      <c r="AM21" s="253">
        <f t="shared" si="11"/>
        <v>1114292.5900000001</v>
      </c>
      <c r="AN21" s="246">
        <f t="shared" si="6"/>
        <v>-232757.99000000011</v>
      </c>
    </row>
    <row r="22" spans="1:40" x14ac:dyDescent="0.25">
      <c r="A22" s="242" t="s">
        <v>161</v>
      </c>
      <c r="B22" s="242" t="s">
        <v>162</v>
      </c>
      <c r="C22" s="242">
        <v>4016</v>
      </c>
      <c r="D22" s="242" t="s">
        <v>191</v>
      </c>
      <c r="E22" t="s">
        <v>191</v>
      </c>
      <c r="F22" s="301">
        <v>918105.87</v>
      </c>
      <c r="H22" s="301">
        <v>120426.5</v>
      </c>
      <c r="J22">
        <v>677802.95</v>
      </c>
      <c r="K22">
        <v>479715.51</v>
      </c>
      <c r="P22" s="301">
        <v>744325</v>
      </c>
      <c r="Q22" s="301">
        <v>-2141.4899999999998</v>
      </c>
      <c r="T22">
        <v>404490.34</v>
      </c>
      <c r="U22">
        <v>1741975.93</v>
      </c>
      <c r="W22" s="301">
        <v>445682.24</v>
      </c>
      <c r="X22" s="301">
        <v>7780</v>
      </c>
      <c r="Z22" s="301">
        <v>465120</v>
      </c>
      <c r="AB22">
        <v>488973</v>
      </c>
      <c r="AE22">
        <v>1030960.23</v>
      </c>
      <c r="AF22">
        <v>39167.96</v>
      </c>
      <c r="AI22" s="244">
        <f t="shared" si="7"/>
        <v>1038532.37</v>
      </c>
      <c r="AJ22" s="251">
        <f t="shared" si="8"/>
        <v>742183.51</v>
      </c>
      <c r="AK22" s="246">
        <f t="shared" si="9"/>
        <v>296348.86</v>
      </c>
      <c r="AL22" s="252">
        <f t="shared" si="10"/>
        <v>918582.24</v>
      </c>
      <c r="AM22" s="253">
        <f t="shared" si="11"/>
        <v>1559101.19</v>
      </c>
      <c r="AN22" s="246">
        <f t="shared" si="6"/>
        <v>-640518.94999999995</v>
      </c>
    </row>
    <row r="23" spans="1:40" x14ac:dyDescent="0.25">
      <c r="A23" s="242" t="s">
        <v>161</v>
      </c>
      <c r="B23" s="242" t="s">
        <v>162</v>
      </c>
      <c r="C23" s="242">
        <v>1202</v>
      </c>
      <c r="D23" s="242" t="s">
        <v>193</v>
      </c>
      <c r="E23" t="s">
        <v>193</v>
      </c>
      <c r="F23" s="301">
        <v>477578.75</v>
      </c>
      <c r="G23" s="301">
        <v>21881.64</v>
      </c>
      <c r="H23" s="301">
        <v>309252.42</v>
      </c>
      <c r="J23">
        <v>1760312.88</v>
      </c>
      <c r="K23">
        <v>471859.43</v>
      </c>
      <c r="M23" s="301">
        <v>-3800</v>
      </c>
      <c r="P23" s="301">
        <v>236427.15</v>
      </c>
      <c r="Q23" s="301">
        <v>118.32</v>
      </c>
      <c r="T23">
        <v>850249.28</v>
      </c>
      <c r="U23">
        <v>2083742</v>
      </c>
      <c r="W23" s="301">
        <v>387757.6</v>
      </c>
      <c r="Z23" s="301">
        <v>215130</v>
      </c>
      <c r="AB23">
        <v>428566</v>
      </c>
      <c r="AE23">
        <v>157259.81</v>
      </c>
      <c r="AF23">
        <v>86753.42</v>
      </c>
      <c r="AI23" s="244">
        <f t="shared" si="7"/>
        <v>808712.81</v>
      </c>
      <c r="AJ23" s="251">
        <f t="shared" si="8"/>
        <v>232745.47</v>
      </c>
      <c r="AK23" s="246">
        <f t="shared" si="9"/>
        <v>575967.34000000008</v>
      </c>
      <c r="AL23" s="252">
        <f t="shared" si="10"/>
        <v>602887.6</v>
      </c>
      <c r="AM23" s="253">
        <f t="shared" si="11"/>
        <v>672579.2300000001</v>
      </c>
      <c r="AN23" s="246">
        <f t="shared" si="6"/>
        <v>-69691.630000000121</v>
      </c>
    </row>
    <row r="24" spans="1:40" x14ac:dyDescent="0.25">
      <c r="A24" s="242" t="s">
        <v>165</v>
      </c>
      <c r="B24" s="242" t="s">
        <v>195</v>
      </c>
      <c r="C24" s="242">
        <v>6244</v>
      </c>
      <c r="D24" s="242" t="s">
        <v>198</v>
      </c>
      <c r="E24" t="s">
        <v>198</v>
      </c>
      <c r="F24" s="301">
        <v>249316.11</v>
      </c>
      <c r="G24" s="301">
        <v>0</v>
      </c>
      <c r="H24" s="301">
        <v>22737.57</v>
      </c>
      <c r="J24">
        <v>161872.38</v>
      </c>
      <c r="K24">
        <v>67733.77</v>
      </c>
      <c r="Q24" s="301">
        <v>0</v>
      </c>
      <c r="S24">
        <v>-183930.23999999999</v>
      </c>
      <c r="T24">
        <v>654578</v>
      </c>
      <c r="W24" s="301">
        <v>864841.89</v>
      </c>
      <c r="Y24" s="301">
        <v>1.33</v>
      </c>
      <c r="Z24" s="301">
        <v>626416</v>
      </c>
      <c r="AA24" s="301">
        <v>6000</v>
      </c>
      <c r="AB24">
        <v>871724</v>
      </c>
      <c r="AD24">
        <v>3000</v>
      </c>
      <c r="AE24">
        <v>514202.15</v>
      </c>
      <c r="AF24">
        <v>37671</v>
      </c>
      <c r="AI24" s="244">
        <f t="shared" si="7"/>
        <v>272053.68</v>
      </c>
      <c r="AJ24" s="251">
        <f t="shared" si="8"/>
        <v>0</v>
      </c>
      <c r="AK24" s="246">
        <f t="shared" si="9"/>
        <v>272053.68</v>
      </c>
      <c r="AL24" s="252">
        <f t="shared" si="10"/>
        <v>1497259.22</v>
      </c>
      <c r="AM24" s="253">
        <f t="shared" si="11"/>
        <v>1426597.15</v>
      </c>
      <c r="AN24" s="246">
        <f t="shared" si="6"/>
        <v>70662.070000000065</v>
      </c>
    </row>
    <row r="25" spans="1:40" x14ac:dyDescent="0.25">
      <c r="A25" s="242" t="s">
        <v>165</v>
      </c>
      <c r="B25" s="242" t="s">
        <v>195</v>
      </c>
      <c r="C25" s="242">
        <v>4760</v>
      </c>
      <c r="D25" s="242" t="s">
        <v>199</v>
      </c>
      <c r="E25" t="s">
        <v>199</v>
      </c>
      <c r="F25" s="301">
        <v>284675.17</v>
      </c>
      <c r="G25" s="301">
        <v>0</v>
      </c>
      <c r="H25" s="301">
        <v>3935.43</v>
      </c>
      <c r="J25">
        <v>922751.88</v>
      </c>
      <c r="K25">
        <v>1371921.94</v>
      </c>
      <c r="Q25" s="301">
        <v>-1202.6400000000001</v>
      </c>
      <c r="S25">
        <v>-160236.91</v>
      </c>
      <c r="T25">
        <v>2645305.21</v>
      </c>
      <c r="W25" s="301">
        <v>936965.37</v>
      </c>
      <c r="Z25" s="301">
        <v>680920</v>
      </c>
      <c r="AA25" s="301">
        <v>12000</v>
      </c>
      <c r="AB25">
        <v>819482.65</v>
      </c>
      <c r="AE25">
        <v>584932.28</v>
      </c>
      <c r="AF25">
        <v>87701.68</v>
      </c>
      <c r="AI25" s="244">
        <f t="shared" si="7"/>
        <v>288610.59999999998</v>
      </c>
      <c r="AJ25" s="251">
        <f t="shared" si="8"/>
        <v>-1202.6400000000001</v>
      </c>
      <c r="AK25" s="246">
        <f t="shared" si="9"/>
        <v>289813.24</v>
      </c>
      <c r="AL25" s="252">
        <f t="shared" si="10"/>
        <v>1629885.37</v>
      </c>
      <c r="AM25" s="253">
        <f t="shared" si="11"/>
        <v>1492116.61</v>
      </c>
      <c r="AN25" s="246">
        <f t="shared" si="6"/>
        <v>137768.76</v>
      </c>
    </row>
    <row r="26" spans="1:40" x14ac:dyDescent="0.25">
      <c r="A26" s="242" t="s">
        <v>165</v>
      </c>
      <c r="B26" s="242" t="s">
        <v>195</v>
      </c>
      <c r="C26" s="242">
        <v>3665</v>
      </c>
      <c r="D26" s="242" t="s">
        <v>200</v>
      </c>
      <c r="E26" t="s">
        <v>200</v>
      </c>
      <c r="F26" s="301">
        <v>294507.58</v>
      </c>
      <c r="G26" s="301">
        <v>1932141</v>
      </c>
      <c r="H26" s="301">
        <v>37874.67</v>
      </c>
      <c r="J26">
        <v>343024.36</v>
      </c>
      <c r="K26">
        <v>2157374.77</v>
      </c>
      <c r="P26" s="301">
        <v>232636</v>
      </c>
      <c r="Q26" s="301">
        <v>50830.58</v>
      </c>
      <c r="T26">
        <v>2356065.7799999998</v>
      </c>
      <c r="U26">
        <v>1839928.23</v>
      </c>
      <c r="W26" s="301">
        <v>700118.71</v>
      </c>
      <c r="Z26" s="301">
        <v>441280</v>
      </c>
      <c r="AB26">
        <v>592420</v>
      </c>
      <c r="AE26">
        <v>189061.4</v>
      </c>
      <c r="AF26">
        <v>5555.52</v>
      </c>
      <c r="AI26" s="244">
        <f t="shared" si="7"/>
        <v>2264523.25</v>
      </c>
      <c r="AJ26" s="251">
        <f t="shared" si="8"/>
        <v>283466.58</v>
      </c>
      <c r="AK26" s="246">
        <f t="shared" si="9"/>
        <v>1981056.67</v>
      </c>
      <c r="AL26" s="252">
        <f t="shared" si="10"/>
        <v>1141398.71</v>
      </c>
      <c r="AM26" s="253">
        <f t="shared" si="11"/>
        <v>787036.92</v>
      </c>
      <c r="AN26" s="246">
        <f t="shared" si="6"/>
        <v>354361.78999999992</v>
      </c>
    </row>
    <row r="27" spans="1:40" x14ac:dyDescent="0.25">
      <c r="A27" s="242" t="s">
        <v>165</v>
      </c>
      <c r="B27" s="242" t="s">
        <v>195</v>
      </c>
      <c r="C27" s="242">
        <v>4355</v>
      </c>
      <c r="D27" s="242" t="s">
        <v>201</v>
      </c>
      <c r="E27" t="s">
        <v>201</v>
      </c>
      <c r="F27" s="301">
        <v>194511.59</v>
      </c>
      <c r="G27" s="301">
        <v>0</v>
      </c>
      <c r="H27" s="301">
        <v>4761.99</v>
      </c>
      <c r="J27">
        <v>2066952.35</v>
      </c>
      <c r="K27">
        <v>711712.45</v>
      </c>
      <c r="Q27" s="301">
        <v>1232</v>
      </c>
      <c r="T27">
        <v>-216749.42</v>
      </c>
      <c r="U27">
        <v>3263098.4</v>
      </c>
      <c r="V27" s="301">
        <v>294</v>
      </c>
      <c r="W27" s="301">
        <v>60528</v>
      </c>
      <c r="Z27" s="301">
        <v>120010</v>
      </c>
      <c r="AB27">
        <v>170270</v>
      </c>
      <c r="AE27">
        <v>62221</v>
      </c>
      <c r="AF27">
        <v>17983.599999999999</v>
      </c>
      <c r="AI27" s="244">
        <f t="shared" si="7"/>
        <v>199273.58</v>
      </c>
      <c r="AJ27" s="251">
        <f t="shared" si="8"/>
        <v>1232</v>
      </c>
      <c r="AK27" s="246">
        <f t="shared" si="9"/>
        <v>198041.58</v>
      </c>
      <c r="AL27" s="252">
        <f t="shared" si="10"/>
        <v>180832</v>
      </c>
      <c r="AM27" s="253">
        <f t="shared" si="11"/>
        <v>250474.6</v>
      </c>
      <c r="AN27" s="246">
        <f t="shared" si="6"/>
        <v>-69642.600000000006</v>
      </c>
    </row>
    <row r="28" spans="1:40" x14ac:dyDescent="0.25">
      <c r="A28" s="242" t="s">
        <v>165</v>
      </c>
      <c r="B28" s="242" t="s">
        <v>195</v>
      </c>
      <c r="C28" s="242">
        <v>2703</v>
      </c>
      <c r="D28" s="242" t="s">
        <v>202</v>
      </c>
      <c r="E28" t="s">
        <v>202</v>
      </c>
      <c r="F28" s="301">
        <v>18560.66</v>
      </c>
      <c r="G28" s="301">
        <v>0</v>
      </c>
      <c r="H28" s="301">
        <v>6142.62</v>
      </c>
      <c r="J28">
        <v>2049396.04</v>
      </c>
      <c r="K28">
        <v>240249.18</v>
      </c>
      <c r="Q28" s="301">
        <v>3801</v>
      </c>
      <c r="T28">
        <v>-567793.26</v>
      </c>
      <c r="U28">
        <v>3122820.6</v>
      </c>
      <c r="W28" s="301">
        <v>67919.09</v>
      </c>
      <c r="Z28" s="301">
        <v>196320</v>
      </c>
      <c r="AB28">
        <v>314502</v>
      </c>
      <c r="AE28">
        <v>105775.55</v>
      </c>
      <c r="AF28">
        <v>78691.38</v>
      </c>
      <c r="AI28" s="244">
        <f t="shared" si="7"/>
        <v>24703.279999999999</v>
      </c>
      <c r="AJ28" s="251">
        <f t="shared" si="8"/>
        <v>3801</v>
      </c>
      <c r="AK28" s="246">
        <f t="shared" si="9"/>
        <v>20902.28</v>
      </c>
      <c r="AL28" s="252">
        <f t="shared" si="10"/>
        <v>264239.08999999997</v>
      </c>
      <c r="AM28" s="253">
        <f t="shared" si="11"/>
        <v>498968.93</v>
      </c>
      <c r="AN28" s="246">
        <f t="shared" si="6"/>
        <v>-234729.84000000003</v>
      </c>
    </row>
    <row r="29" spans="1:40" x14ac:dyDescent="0.25">
      <c r="A29" s="242" t="s">
        <v>165</v>
      </c>
      <c r="B29" s="242" t="s">
        <v>195</v>
      </c>
      <c r="C29" s="242">
        <v>3283</v>
      </c>
      <c r="D29" s="242" t="s">
        <v>203</v>
      </c>
      <c r="E29" t="s">
        <v>203</v>
      </c>
      <c r="F29" s="301">
        <v>573290.49</v>
      </c>
      <c r="G29" s="301">
        <v>9914</v>
      </c>
      <c r="H29" s="301">
        <v>10647.43</v>
      </c>
      <c r="J29">
        <v>1096371.5</v>
      </c>
      <c r="K29">
        <v>962464.69</v>
      </c>
      <c r="P29" s="301">
        <v>268675</v>
      </c>
      <c r="Q29" s="301">
        <v>4986</v>
      </c>
      <c r="T29">
        <v>2155793.19</v>
      </c>
      <c r="W29" s="301">
        <v>660293.62</v>
      </c>
      <c r="Y29" s="301">
        <v>224.98</v>
      </c>
      <c r="Z29" s="301">
        <v>114340</v>
      </c>
      <c r="AA29" s="301">
        <v>4500</v>
      </c>
      <c r="AB29">
        <v>359837</v>
      </c>
      <c r="AD29">
        <v>1048</v>
      </c>
      <c r="AE29">
        <v>126846.87</v>
      </c>
      <c r="AF29">
        <v>28092.81</v>
      </c>
      <c r="AI29" s="244">
        <f t="shared" si="7"/>
        <v>593851.92000000004</v>
      </c>
      <c r="AJ29" s="251">
        <f t="shared" si="8"/>
        <v>273661</v>
      </c>
      <c r="AK29" s="246">
        <f t="shared" si="9"/>
        <v>320190.92000000004</v>
      </c>
      <c r="AL29" s="252">
        <f t="shared" si="10"/>
        <v>779358.6</v>
      </c>
      <c r="AM29" s="253">
        <f t="shared" si="11"/>
        <v>515824.68</v>
      </c>
      <c r="AN29" s="246">
        <f t="shared" si="6"/>
        <v>263533.92</v>
      </c>
    </row>
    <row r="30" spans="1:40" x14ac:dyDescent="0.25">
      <c r="A30" s="242" t="s">
        <v>165</v>
      </c>
      <c r="B30" s="242" t="s">
        <v>195</v>
      </c>
      <c r="C30" s="242">
        <v>1804</v>
      </c>
      <c r="D30" s="242" t="s">
        <v>204</v>
      </c>
      <c r="E30" t="s">
        <v>204</v>
      </c>
      <c r="F30" s="301">
        <v>541982.32999999996</v>
      </c>
      <c r="G30" s="301">
        <v>49967</v>
      </c>
      <c r="H30" s="301">
        <v>92004.23</v>
      </c>
      <c r="J30">
        <v>819266.16</v>
      </c>
      <c r="K30">
        <v>1070963.68</v>
      </c>
      <c r="P30" s="301">
        <v>231674</v>
      </c>
      <c r="Q30" s="301">
        <v>-1677</v>
      </c>
      <c r="S30">
        <v>-210876.62</v>
      </c>
      <c r="T30">
        <v>2709594.88</v>
      </c>
      <c r="W30" s="301">
        <v>227909.18</v>
      </c>
      <c r="Z30" s="301">
        <v>219240</v>
      </c>
      <c r="AB30">
        <v>324174</v>
      </c>
      <c r="AE30">
        <v>160478.16</v>
      </c>
      <c r="AF30">
        <v>84528.88</v>
      </c>
      <c r="AI30" s="244">
        <f t="shared" si="7"/>
        <v>683953.55999999994</v>
      </c>
      <c r="AJ30" s="251">
        <f t="shared" si="8"/>
        <v>229997</v>
      </c>
      <c r="AK30" s="246">
        <f t="shared" si="9"/>
        <v>453956.55999999994</v>
      </c>
      <c r="AL30" s="252">
        <f t="shared" si="10"/>
        <v>447149.18</v>
      </c>
      <c r="AM30" s="253">
        <f t="shared" si="11"/>
        <v>569181.04</v>
      </c>
      <c r="AN30" s="246">
        <f t="shared" si="6"/>
        <v>-122031.86000000004</v>
      </c>
    </row>
    <row r="31" spans="1:40" x14ac:dyDescent="0.25">
      <c r="A31" s="242" t="s">
        <v>165</v>
      </c>
      <c r="B31" s="242" t="s">
        <v>195</v>
      </c>
      <c r="C31" s="242">
        <v>2904</v>
      </c>
      <c r="D31" s="242" t="s">
        <v>205</v>
      </c>
      <c r="E31" t="s">
        <v>205</v>
      </c>
      <c r="F31" s="301">
        <v>357403.56</v>
      </c>
      <c r="G31" s="301">
        <v>0</v>
      </c>
      <c r="H31" s="301">
        <v>15068.39</v>
      </c>
      <c r="I31" s="301">
        <v>21469</v>
      </c>
      <c r="J31">
        <v>112775</v>
      </c>
      <c r="K31">
        <v>529763.27</v>
      </c>
      <c r="Q31" s="301">
        <v>20144</v>
      </c>
      <c r="R31">
        <v>551</v>
      </c>
      <c r="S31">
        <v>-2190280.75</v>
      </c>
      <c r="T31">
        <v>41156.1</v>
      </c>
      <c r="U31">
        <v>3095144.84</v>
      </c>
      <c r="W31" s="301">
        <v>501650.81</v>
      </c>
      <c r="Z31" s="301">
        <v>584760</v>
      </c>
      <c r="AA31" s="301">
        <v>7500</v>
      </c>
      <c r="AB31">
        <v>727211</v>
      </c>
      <c r="AE31">
        <v>195801.78</v>
      </c>
      <c r="AF31">
        <v>82024</v>
      </c>
      <c r="AI31" s="244">
        <f t="shared" si="7"/>
        <v>393940.95</v>
      </c>
      <c r="AJ31" s="251">
        <f t="shared" si="8"/>
        <v>20144</v>
      </c>
      <c r="AK31" s="246">
        <f t="shared" si="9"/>
        <v>373796.95</v>
      </c>
      <c r="AL31" s="252">
        <f t="shared" si="10"/>
        <v>1093910.81</v>
      </c>
      <c r="AM31" s="253">
        <f t="shared" si="11"/>
        <v>1005036.78</v>
      </c>
      <c r="AN31" s="246">
        <f t="shared" si="6"/>
        <v>88874.030000000028</v>
      </c>
    </row>
    <row r="32" spans="1:40" x14ac:dyDescent="0.25">
      <c r="A32" s="242" t="s">
        <v>165</v>
      </c>
      <c r="B32" s="242" t="s">
        <v>195</v>
      </c>
      <c r="C32" s="242">
        <v>6953</v>
      </c>
      <c r="D32" s="242" t="s">
        <v>206</v>
      </c>
      <c r="E32" t="s">
        <v>206</v>
      </c>
      <c r="F32" s="301">
        <v>1053611.1000000001</v>
      </c>
      <c r="G32" s="301">
        <v>0</v>
      </c>
      <c r="H32" s="301">
        <v>24827.78</v>
      </c>
      <c r="J32">
        <v>818124.68</v>
      </c>
      <c r="K32">
        <v>2766222.67</v>
      </c>
      <c r="Q32" s="301">
        <v>3832</v>
      </c>
      <c r="T32">
        <v>3943255.19</v>
      </c>
      <c r="W32" s="301">
        <v>1265918.42</v>
      </c>
      <c r="Z32" s="301">
        <v>600852</v>
      </c>
      <c r="AB32">
        <v>822072</v>
      </c>
      <c r="AE32">
        <v>243637.26</v>
      </c>
      <c r="AF32">
        <v>150862.12</v>
      </c>
      <c r="AI32" s="244">
        <f t="shared" si="7"/>
        <v>1078438.8800000001</v>
      </c>
      <c r="AJ32" s="251">
        <f t="shared" si="8"/>
        <v>3832</v>
      </c>
      <c r="AK32" s="246">
        <f t="shared" si="9"/>
        <v>1074606.8800000001</v>
      </c>
      <c r="AL32" s="252">
        <f t="shared" si="10"/>
        <v>1866770.42</v>
      </c>
      <c r="AM32" s="253">
        <f t="shared" si="11"/>
        <v>1216571.3799999999</v>
      </c>
      <c r="AN32" s="246">
        <f t="shared" si="6"/>
        <v>650199.04000000004</v>
      </c>
    </row>
    <row r="33" spans="1:40" x14ac:dyDescent="0.25">
      <c r="A33" s="242" t="s">
        <v>165</v>
      </c>
      <c r="B33" s="242" t="s">
        <v>195</v>
      </c>
      <c r="C33" s="242">
        <v>5358</v>
      </c>
      <c r="D33" s="242" t="s">
        <v>207</v>
      </c>
      <c r="E33" t="s">
        <v>207</v>
      </c>
      <c r="F33" s="301">
        <v>507960.44</v>
      </c>
      <c r="G33" s="301">
        <v>15000</v>
      </c>
      <c r="H33" s="301">
        <v>22597.14</v>
      </c>
      <c r="J33">
        <v>1298080.44</v>
      </c>
      <c r="K33">
        <v>24174</v>
      </c>
      <c r="Q33" s="301">
        <v>6363</v>
      </c>
      <c r="T33">
        <v>-40536.97</v>
      </c>
      <c r="U33">
        <v>1455376.69</v>
      </c>
      <c r="W33" s="301">
        <v>598712.26</v>
      </c>
      <c r="AB33">
        <v>67987</v>
      </c>
      <c r="AE33">
        <v>54000</v>
      </c>
      <c r="AF33">
        <v>18415.96</v>
      </c>
      <c r="AI33" s="244">
        <f t="shared" si="7"/>
        <v>545557.57999999996</v>
      </c>
      <c r="AJ33" s="251">
        <f t="shared" si="8"/>
        <v>6363</v>
      </c>
      <c r="AK33" s="246">
        <f t="shared" si="9"/>
        <v>539194.57999999996</v>
      </c>
      <c r="AL33" s="252">
        <f t="shared" si="10"/>
        <v>598712.26</v>
      </c>
      <c r="AM33" s="253">
        <f t="shared" si="11"/>
        <v>140402.96</v>
      </c>
      <c r="AN33" s="246">
        <f t="shared" si="6"/>
        <v>458309.30000000005</v>
      </c>
    </row>
    <row r="34" spans="1:40" x14ac:dyDescent="0.25">
      <c r="A34" s="242" t="s">
        <v>165</v>
      </c>
      <c r="B34" s="242" t="s">
        <v>195</v>
      </c>
      <c r="C34" s="242">
        <v>1450</v>
      </c>
      <c r="D34" s="242" t="s">
        <v>208</v>
      </c>
      <c r="E34" t="s">
        <v>208</v>
      </c>
      <c r="F34" s="301">
        <v>562891.35</v>
      </c>
      <c r="G34" s="301">
        <v>20249.52</v>
      </c>
      <c r="H34" s="301">
        <v>218712.37</v>
      </c>
      <c r="J34">
        <v>644375.87</v>
      </c>
      <c r="K34">
        <v>318968.73</v>
      </c>
      <c r="Q34" s="301">
        <v>-105</v>
      </c>
      <c r="T34">
        <v>293859.27</v>
      </c>
      <c r="U34">
        <v>1829621.52</v>
      </c>
      <c r="W34" s="301">
        <v>393335.53</v>
      </c>
      <c r="AB34">
        <v>197453</v>
      </c>
      <c r="AE34">
        <v>251648.02</v>
      </c>
      <c r="AF34">
        <v>93942.46</v>
      </c>
      <c r="AI34" s="244">
        <f t="shared" si="7"/>
        <v>801853.24</v>
      </c>
      <c r="AJ34" s="251">
        <f t="shared" si="8"/>
        <v>-105</v>
      </c>
      <c r="AK34" s="246">
        <f t="shared" si="9"/>
        <v>801958.24</v>
      </c>
      <c r="AL34" s="252">
        <f t="shared" si="10"/>
        <v>393335.53</v>
      </c>
      <c r="AM34" s="253">
        <f t="shared" si="11"/>
        <v>543043.48</v>
      </c>
      <c r="AN34" s="246">
        <f t="shared" si="6"/>
        <v>-149707.94999999995</v>
      </c>
    </row>
    <row r="35" spans="1:40" x14ac:dyDescent="0.25">
      <c r="A35" s="242" t="s">
        <v>165</v>
      </c>
      <c r="B35" s="242" t="s">
        <v>195</v>
      </c>
      <c r="C35" s="242">
        <v>1590</v>
      </c>
      <c r="D35" s="242" t="s">
        <v>209</v>
      </c>
      <c r="E35" t="s">
        <v>209</v>
      </c>
      <c r="F35" s="301">
        <v>406309.34</v>
      </c>
      <c r="G35" s="301">
        <v>0</v>
      </c>
      <c r="H35" s="301">
        <v>8204</v>
      </c>
      <c r="J35">
        <v>401013.61</v>
      </c>
      <c r="K35">
        <v>138477.1</v>
      </c>
      <c r="L35">
        <v>1</v>
      </c>
      <c r="P35" s="301">
        <v>349174</v>
      </c>
      <c r="Q35" s="301">
        <v>2719</v>
      </c>
      <c r="T35">
        <v>-1995822.78</v>
      </c>
      <c r="U35">
        <v>2563303.2200000002</v>
      </c>
      <c r="W35" s="301">
        <v>583477.86</v>
      </c>
      <c r="Z35" s="301">
        <v>58890</v>
      </c>
      <c r="AB35">
        <v>334501</v>
      </c>
      <c r="AE35">
        <v>143532.12</v>
      </c>
      <c r="AF35">
        <v>46303.13</v>
      </c>
      <c r="AI35" s="244">
        <f t="shared" si="7"/>
        <v>414513.34</v>
      </c>
      <c r="AJ35" s="251">
        <f t="shared" si="8"/>
        <v>351893</v>
      </c>
      <c r="AK35" s="246">
        <f t="shared" si="9"/>
        <v>62620.340000000026</v>
      </c>
      <c r="AL35" s="252">
        <f t="shared" si="10"/>
        <v>642367.86</v>
      </c>
      <c r="AM35" s="253">
        <f t="shared" si="11"/>
        <v>524336.25</v>
      </c>
      <c r="AN35" s="246">
        <f t="shared" si="6"/>
        <v>118031.60999999999</v>
      </c>
    </row>
    <row r="36" spans="1:40" x14ac:dyDescent="0.25">
      <c r="A36" s="242" t="s">
        <v>168</v>
      </c>
      <c r="B36" s="242" t="s">
        <v>211</v>
      </c>
      <c r="C36" s="242">
        <v>6255</v>
      </c>
      <c r="D36" s="242" t="s">
        <v>213</v>
      </c>
      <c r="E36" t="s">
        <v>213</v>
      </c>
      <c r="F36" s="301">
        <v>932266.5</v>
      </c>
      <c r="G36" s="301">
        <v>4928</v>
      </c>
      <c r="H36" s="301">
        <v>39818.1</v>
      </c>
      <c r="J36">
        <v>510852.12</v>
      </c>
      <c r="K36">
        <v>79580.12</v>
      </c>
      <c r="P36" s="301">
        <v>525496</v>
      </c>
      <c r="Q36" s="301">
        <v>1615</v>
      </c>
      <c r="T36">
        <v>-2756755.41</v>
      </c>
      <c r="U36">
        <v>3551030.77</v>
      </c>
      <c r="W36" s="301">
        <v>714552.99</v>
      </c>
      <c r="Z36" s="301">
        <v>779881.84</v>
      </c>
      <c r="AB36">
        <v>963937.84</v>
      </c>
      <c r="AE36">
        <v>200420.63</v>
      </c>
      <c r="AF36">
        <v>52457.88</v>
      </c>
      <c r="AH36">
        <v>20000</v>
      </c>
      <c r="AI36" s="244">
        <f t="shared" si="7"/>
        <v>977012.6</v>
      </c>
      <c r="AJ36" s="251">
        <f t="shared" si="8"/>
        <v>527111</v>
      </c>
      <c r="AK36" s="246">
        <f t="shared" si="9"/>
        <v>449901.6</v>
      </c>
      <c r="AL36" s="252">
        <f t="shared" si="10"/>
        <v>1494434.83</v>
      </c>
      <c r="AM36" s="253">
        <f t="shared" si="11"/>
        <v>1236816.3499999999</v>
      </c>
      <c r="AN36" s="246">
        <f t="shared" si="6"/>
        <v>257618.48000000021</v>
      </c>
    </row>
    <row r="37" spans="1:40" x14ac:dyDescent="0.25">
      <c r="A37" s="242" t="s">
        <v>168</v>
      </c>
      <c r="B37" s="242" t="s">
        <v>211</v>
      </c>
      <c r="C37" s="242">
        <v>4295</v>
      </c>
      <c r="D37" s="242" t="s">
        <v>214</v>
      </c>
      <c r="E37" t="s">
        <v>214</v>
      </c>
      <c r="F37" s="301">
        <v>634089.80000000005</v>
      </c>
      <c r="G37" s="301">
        <v>56669.66</v>
      </c>
      <c r="H37" s="301">
        <v>89546.26</v>
      </c>
      <c r="J37">
        <v>260987</v>
      </c>
      <c r="K37">
        <v>155412.5</v>
      </c>
      <c r="M37" s="301">
        <v>3500</v>
      </c>
      <c r="P37" s="301">
        <v>111918</v>
      </c>
      <c r="Q37" s="301">
        <v>2858</v>
      </c>
      <c r="T37">
        <v>-831701.87</v>
      </c>
      <c r="U37">
        <v>1997207.95</v>
      </c>
      <c r="W37" s="301">
        <v>395781.24</v>
      </c>
      <c r="Z37" s="301">
        <v>324156</v>
      </c>
      <c r="AB37">
        <v>522322</v>
      </c>
      <c r="AE37">
        <v>227087.24</v>
      </c>
      <c r="AF37">
        <v>23038</v>
      </c>
      <c r="AI37" s="244">
        <f t="shared" si="7"/>
        <v>780305.72000000009</v>
      </c>
      <c r="AJ37" s="251">
        <f t="shared" si="8"/>
        <v>118276</v>
      </c>
      <c r="AK37" s="246">
        <f t="shared" si="9"/>
        <v>662029.72000000009</v>
      </c>
      <c r="AL37" s="252">
        <f t="shared" si="10"/>
        <v>719937.24</v>
      </c>
      <c r="AM37" s="253">
        <f t="shared" si="11"/>
        <v>772447.24</v>
      </c>
      <c r="AN37" s="246">
        <f t="shared" si="6"/>
        <v>-52510</v>
      </c>
    </row>
    <row r="38" spans="1:40" x14ac:dyDescent="0.25">
      <c r="A38" s="242" t="s">
        <v>168</v>
      </c>
      <c r="B38" s="242" t="s">
        <v>211</v>
      </c>
      <c r="C38" s="242">
        <v>5791</v>
      </c>
      <c r="D38" s="242" t="s">
        <v>215</v>
      </c>
      <c r="E38" t="s">
        <v>215</v>
      </c>
      <c r="F38" s="301">
        <v>228521.58</v>
      </c>
      <c r="G38" s="301">
        <v>20984.7</v>
      </c>
      <c r="H38" s="301">
        <v>15400.45</v>
      </c>
      <c r="J38">
        <v>153739.6</v>
      </c>
      <c r="K38">
        <v>14244.03</v>
      </c>
      <c r="P38" s="301">
        <v>21600</v>
      </c>
      <c r="Q38" s="301">
        <v>4791.78</v>
      </c>
      <c r="T38">
        <v>-2481032.38</v>
      </c>
      <c r="U38">
        <v>2854572.07</v>
      </c>
      <c r="W38" s="301">
        <v>508895.51</v>
      </c>
      <c r="X38" s="301">
        <v>513200</v>
      </c>
      <c r="Z38" s="301">
        <v>430878</v>
      </c>
      <c r="AB38">
        <v>553765</v>
      </c>
      <c r="AC38">
        <v>3648</v>
      </c>
      <c r="AE38">
        <v>797487.06</v>
      </c>
      <c r="AF38">
        <v>17459.28</v>
      </c>
      <c r="AH38">
        <v>20000</v>
      </c>
      <c r="AI38" s="244">
        <f t="shared" si="7"/>
        <v>264906.73</v>
      </c>
      <c r="AJ38" s="251">
        <f t="shared" si="8"/>
        <v>26391.78</v>
      </c>
      <c r="AK38" s="246">
        <f t="shared" si="9"/>
        <v>238514.94999999998</v>
      </c>
      <c r="AL38" s="252">
        <f t="shared" si="10"/>
        <v>1452973.51</v>
      </c>
      <c r="AM38" s="253">
        <f t="shared" si="11"/>
        <v>1392359.34</v>
      </c>
      <c r="AN38" s="246">
        <f t="shared" si="6"/>
        <v>60614.169999999925</v>
      </c>
    </row>
    <row r="39" spans="1:40" x14ac:dyDescent="0.25">
      <c r="A39" s="242" t="s">
        <v>168</v>
      </c>
      <c r="B39" s="242" t="s">
        <v>211</v>
      </c>
      <c r="C39" s="242">
        <v>2483</v>
      </c>
      <c r="D39" s="242" t="s">
        <v>216</v>
      </c>
      <c r="E39" t="s">
        <v>216</v>
      </c>
      <c r="F39" s="301">
        <v>507654.04</v>
      </c>
      <c r="G39" s="301">
        <v>35205.54</v>
      </c>
      <c r="H39" s="301">
        <v>14008.83</v>
      </c>
      <c r="J39">
        <v>368115.45</v>
      </c>
      <c r="K39">
        <v>140302.65</v>
      </c>
      <c r="M39" s="301">
        <v>0</v>
      </c>
      <c r="Q39" s="301">
        <v>0</v>
      </c>
      <c r="T39">
        <v>-399490.11</v>
      </c>
      <c r="U39">
        <v>1440362.48</v>
      </c>
      <c r="W39" s="301">
        <v>386392.1</v>
      </c>
      <c r="AB39">
        <v>88075</v>
      </c>
      <c r="AC39">
        <v>3056</v>
      </c>
      <c r="AE39">
        <v>150312.13</v>
      </c>
      <c r="AF39">
        <v>81208.33</v>
      </c>
      <c r="AI39" s="244">
        <f t="shared" si="7"/>
        <v>556868.40999999992</v>
      </c>
      <c r="AJ39" s="251">
        <f t="shared" si="8"/>
        <v>0</v>
      </c>
      <c r="AK39" s="246">
        <f t="shared" si="9"/>
        <v>556868.40999999992</v>
      </c>
      <c r="AL39" s="252">
        <f t="shared" si="10"/>
        <v>386392.1</v>
      </c>
      <c r="AM39" s="253">
        <f t="shared" si="11"/>
        <v>322651.46000000002</v>
      </c>
      <c r="AN39" s="246">
        <f t="shared" si="6"/>
        <v>63740.639999999956</v>
      </c>
    </row>
    <row r="40" spans="1:40" x14ac:dyDescent="0.25">
      <c r="A40" s="242" t="s">
        <v>168</v>
      </c>
      <c r="B40" s="242" t="s">
        <v>211</v>
      </c>
      <c r="C40" s="242">
        <v>2151</v>
      </c>
      <c r="D40" s="242" t="s">
        <v>217</v>
      </c>
      <c r="E40" t="s">
        <v>217</v>
      </c>
      <c r="F40" s="301">
        <v>490651.96</v>
      </c>
      <c r="G40" s="301">
        <v>17508.55</v>
      </c>
      <c r="H40" s="301">
        <v>12955.75</v>
      </c>
      <c r="J40">
        <v>2518902.56</v>
      </c>
      <c r="K40">
        <v>306422.32</v>
      </c>
      <c r="M40" s="301">
        <v>0</v>
      </c>
      <c r="Q40" s="301">
        <v>0</v>
      </c>
      <c r="T40">
        <v>2689157.8</v>
      </c>
      <c r="U40">
        <v>455164.99</v>
      </c>
      <c r="W40" s="301">
        <v>387511</v>
      </c>
      <c r="Z40" s="301">
        <v>429986.8</v>
      </c>
      <c r="AB40">
        <v>510884.8</v>
      </c>
      <c r="AE40">
        <v>131351.47</v>
      </c>
      <c r="AF40">
        <v>124415.67999999999</v>
      </c>
      <c r="AI40" s="244">
        <f t="shared" si="7"/>
        <v>521116.26</v>
      </c>
      <c r="AJ40" s="251">
        <f t="shared" si="8"/>
        <v>0</v>
      </c>
      <c r="AK40" s="246">
        <f t="shared" si="9"/>
        <v>521116.26</v>
      </c>
      <c r="AL40" s="252">
        <f t="shared" si="10"/>
        <v>817497.8</v>
      </c>
      <c r="AM40" s="253">
        <f t="shared" si="11"/>
        <v>766651.95</v>
      </c>
      <c r="AN40" s="246">
        <f t="shared" si="6"/>
        <v>50845.850000000093</v>
      </c>
    </row>
    <row r="41" spans="1:40" x14ac:dyDescent="0.25">
      <c r="A41" s="242" t="s">
        <v>168</v>
      </c>
      <c r="B41" s="242" t="s">
        <v>211</v>
      </c>
      <c r="C41" s="242">
        <v>2636</v>
      </c>
      <c r="D41" s="242" t="s">
        <v>218</v>
      </c>
      <c r="E41" t="s">
        <v>218</v>
      </c>
      <c r="F41" s="301">
        <v>226317.91</v>
      </c>
      <c r="G41" s="301">
        <v>4275.1000000000004</v>
      </c>
      <c r="H41" s="301">
        <v>154147.28</v>
      </c>
      <c r="J41">
        <v>194933.82</v>
      </c>
      <c r="K41">
        <v>361590.08</v>
      </c>
      <c r="Q41" s="301">
        <v>12440</v>
      </c>
      <c r="T41">
        <v>-966153.17</v>
      </c>
      <c r="U41">
        <v>1976836.89</v>
      </c>
      <c r="W41" s="301">
        <v>189726.21</v>
      </c>
      <c r="Z41" s="301">
        <v>395627</v>
      </c>
      <c r="AB41">
        <v>439362</v>
      </c>
      <c r="AE41">
        <v>243114.6</v>
      </c>
      <c r="AF41">
        <v>41378.14</v>
      </c>
      <c r="AI41" s="244">
        <f t="shared" si="7"/>
        <v>384740.29000000004</v>
      </c>
      <c r="AJ41" s="251">
        <f t="shared" si="8"/>
        <v>12440</v>
      </c>
      <c r="AK41" s="246">
        <f t="shared" si="9"/>
        <v>372300.29000000004</v>
      </c>
      <c r="AL41" s="252">
        <f t="shared" si="10"/>
        <v>585353.21</v>
      </c>
      <c r="AM41" s="253">
        <f t="shared" si="11"/>
        <v>723854.74</v>
      </c>
      <c r="AN41" s="246">
        <f t="shared" si="6"/>
        <v>-138501.53000000003</v>
      </c>
    </row>
    <row r="42" spans="1:40" x14ac:dyDescent="0.25">
      <c r="A42" s="242" t="s">
        <v>168</v>
      </c>
      <c r="B42" s="242" t="s">
        <v>211</v>
      </c>
      <c r="C42" s="242">
        <v>4545</v>
      </c>
      <c r="D42" s="242" t="s">
        <v>219</v>
      </c>
      <c r="E42" t="s">
        <v>219</v>
      </c>
      <c r="F42" s="301">
        <v>618656.47</v>
      </c>
      <c r="G42" s="301">
        <v>36782.199999999997</v>
      </c>
      <c r="H42" s="301">
        <v>55412.68</v>
      </c>
      <c r="J42">
        <v>279862.53000000003</v>
      </c>
      <c r="K42">
        <v>229085.58</v>
      </c>
      <c r="M42" s="301">
        <v>0</v>
      </c>
      <c r="P42" s="301">
        <v>3837.4</v>
      </c>
      <c r="Q42" s="301">
        <v>3110.11</v>
      </c>
      <c r="T42">
        <v>-657163.15</v>
      </c>
      <c r="U42">
        <v>1732965.71</v>
      </c>
      <c r="W42" s="301">
        <v>643670.44999999995</v>
      </c>
      <c r="X42" s="301">
        <v>62850</v>
      </c>
      <c r="Y42" s="301">
        <v>204.6</v>
      </c>
      <c r="Z42" s="301">
        <v>443609.18</v>
      </c>
      <c r="AB42">
        <v>591071.18000000005</v>
      </c>
      <c r="AC42">
        <v>850</v>
      </c>
      <c r="AE42">
        <v>320542.64</v>
      </c>
      <c r="AF42">
        <v>36155.07</v>
      </c>
      <c r="AI42" s="244">
        <f t="shared" si="7"/>
        <v>710851.35</v>
      </c>
      <c r="AJ42" s="251">
        <f t="shared" si="8"/>
        <v>6947.51</v>
      </c>
      <c r="AK42" s="246">
        <f t="shared" si="9"/>
        <v>703903.84</v>
      </c>
      <c r="AL42" s="252">
        <f t="shared" si="10"/>
        <v>1150334.23</v>
      </c>
      <c r="AM42" s="253">
        <f t="shared" si="11"/>
        <v>948618.89</v>
      </c>
      <c r="AN42" s="246">
        <f t="shared" si="6"/>
        <v>201715.33999999997</v>
      </c>
    </row>
    <row r="43" spans="1:40" x14ac:dyDescent="0.25">
      <c r="A43" s="242" t="s">
        <v>168</v>
      </c>
      <c r="B43" s="242" t="s">
        <v>211</v>
      </c>
      <c r="C43" s="242">
        <v>2870</v>
      </c>
      <c r="D43" s="242" t="s">
        <v>220</v>
      </c>
      <c r="E43" t="s">
        <v>220</v>
      </c>
      <c r="F43" s="301">
        <v>515695.54</v>
      </c>
      <c r="G43" s="301">
        <v>50533.36</v>
      </c>
      <c r="H43" s="301">
        <v>285579.55</v>
      </c>
      <c r="J43">
        <v>224425.47</v>
      </c>
      <c r="K43">
        <v>118693</v>
      </c>
      <c r="M43" s="301">
        <v>4729</v>
      </c>
      <c r="P43" s="301">
        <v>95847.039999999994</v>
      </c>
      <c r="Q43" s="301">
        <v>1466</v>
      </c>
      <c r="T43">
        <v>-999664.08</v>
      </c>
      <c r="U43">
        <v>2083523.09</v>
      </c>
      <c r="W43" s="301">
        <v>411868.06</v>
      </c>
      <c r="Z43" s="301">
        <v>275436</v>
      </c>
      <c r="AB43">
        <v>396322</v>
      </c>
      <c r="AE43">
        <v>121280.19</v>
      </c>
      <c r="AF43">
        <v>124422.72</v>
      </c>
      <c r="AI43" s="244">
        <f t="shared" si="7"/>
        <v>851808.45</v>
      </c>
      <c r="AJ43" s="251">
        <f t="shared" si="8"/>
        <v>102042.04</v>
      </c>
      <c r="AK43" s="246">
        <f t="shared" si="9"/>
        <v>749766.40999999992</v>
      </c>
      <c r="AL43" s="252">
        <f t="shared" si="10"/>
        <v>687304.06</v>
      </c>
      <c r="AM43" s="253">
        <f t="shared" si="11"/>
        <v>642024.91</v>
      </c>
      <c r="AN43" s="246">
        <f t="shared" si="6"/>
        <v>45279.150000000023</v>
      </c>
    </row>
    <row r="44" spans="1:40" x14ac:dyDescent="0.25">
      <c r="A44" s="242" t="s">
        <v>168</v>
      </c>
      <c r="B44" s="242" t="s">
        <v>211</v>
      </c>
      <c r="C44" s="242">
        <v>3482</v>
      </c>
      <c r="D44" s="242" t="s">
        <v>221</v>
      </c>
      <c r="E44" t="s">
        <v>221</v>
      </c>
      <c r="F44" s="301">
        <v>440191.37</v>
      </c>
      <c r="G44" s="301">
        <v>22000</v>
      </c>
      <c r="H44" s="301">
        <v>13794.67</v>
      </c>
      <c r="J44">
        <v>1072916.33</v>
      </c>
      <c r="K44">
        <v>196497.56</v>
      </c>
      <c r="M44" s="301">
        <v>0</v>
      </c>
      <c r="Q44" s="301">
        <v>3717</v>
      </c>
      <c r="T44">
        <v>1904225.14</v>
      </c>
      <c r="W44" s="301">
        <v>347868.82</v>
      </c>
      <c r="Z44" s="301">
        <v>339612</v>
      </c>
      <c r="AB44">
        <v>556181</v>
      </c>
      <c r="AC44">
        <v>760</v>
      </c>
      <c r="AD44">
        <v>320</v>
      </c>
      <c r="AE44">
        <v>178511.95</v>
      </c>
      <c r="AF44">
        <v>71450.960000000006</v>
      </c>
      <c r="AI44" s="244">
        <f t="shared" si="7"/>
        <v>475986.04</v>
      </c>
      <c r="AJ44" s="251">
        <f t="shared" si="8"/>
        <v>3717</v>
      </c>
      <c r="AK44" s="246">
        <f t="shared" si="9"/>
        <v>472269.04</v>
      </c>
      <c r="AL44" s="252">
        <f t="shared" si="10"/>
        <v>687480.82000000007</v>
      </c>
      <c r="AM44" s="253">
        <f t="shared" si="11"/>
        <v>807223.90999999992</v>
      </c>
      <c r="AN44" s="246">
        <f t="shared" si="6"/>
        <v>-119743.08999999985</v>
      </c>
    </row>
    <row r="45" spans="1:40" x14ac:dyDescent="0.25">
      <c r="A45" s="242" t="s">
        <v>168</v>
      </c>
      <c r="B45" s="242" t="s">
        <v>211</v>
      </c>
      <c r="C45" s="242">
        <v>4225</v>
      </c>
      <c r="D45" s="242" t="s">
        <v>222</v>
      </c>
      <c r="E45" t="s">
        <v>222</v>
      </c>
      <c r="F45" s="301">
        <v>346954.68</v>
      </c>
      <c r="G45" s="301">
        <v>137716.59</v>
      </c>
      <c r="H45" s="301">
        <v>22837.599999999999</v>
      </c>
      <c r="J45">
        <v>627919.65</v>
      </c>
      <c r="K45">
        <v>257292.89</v>
      </c>
      <c r="M45" s="301">
        <v>66180</v>
      </c>
      <c r="P45" s="301">
        <v>258000</v>
      </c>
      <c r="Q45" s="301">
        <v>6822.8</v>
      </c>
      <c r="T45">
        <v>-423177.52</v>
      </c>
      <c r="U45">
        <v>1500565.11</v>
      </c>
      <c r="W45" s="301">
        <v>477855.34</v>
      </c>
      <c r="X45" s="301">
        <v>127050</v>
      </c>
      <c r="Z45" s="301">
        <v>480073.8</v>
      </c>
      <c r="AB45">
        <v>633873.80000000005</v>
      </c>
      <c r="AE45">
        <v>377097.43</v>
      </c>
      <c r="AF45">
        <v>51783.76</v>
      </c>
      <c r="AI45" s="244">
        <f t="shared" si="7"/>
        <v>507508.87</v>
      </c>
      <c r="AJ45" s="251">
        <f t="shared" si="8"/>
        <v>331002.8</v>
      </c>
      <c r="AK45" s="246">
        <f t="shared" si="9"/>
        <v>176506.07</v>
      </c>
      <c r="AL45" s="252">
        <f t="shared" si="10"/>
        <v>1084979.1400000001</v>
      </c>
      <c r="AM45" s="253">
        <f t="shared" si="11"/>
        <v>1062754.99</v>
      </c>
      <c r="AN45" s="246">
        <f t="shared" si="6"/>
        <v>22224.15000000014</v>
      </c>
    </row>
    <row r="46" spans="1:40" x14ac:dyDescent="0.25">
      <c r="A46" s="242" t="s">
        <v>168</v>
      </c>
      <c r="B46" s="242" t="s">
        <v>211</v>
      </c>
      <c r="C46" s="242">
        <v>3058</v>
      </c>
      <c r="D46" s="242" t="s">
        <v>224</v>
      </c>
      <c r="E46" t="s">
        <v>224</v>
      </c>
      <c r="F46" s="301">
        <v>282140.15999999997</v>
      </c>
      <c r="G46" s="301">
        <v>2448.6</v>
      </c>
      <c r="H46" s="301">
        <v>3724.87</v>
      </c>
      <c r="J46">
        <v>20605</v>
      </c>
      <c r="K46">
        <v>939.18</v>
      </c>
      <c r="Q46" s="301">
        <v>1784.27</v>
      </c>
      <c r="T46">
        <v>-2101244.9500000002</v>
      </c>
      <c r="U46">
        <v>2280594.58</v>
      </c>
      <c r="W46" s="301">
        <v>440858.32</v>
      </c>
      <c r="Z46" s="301">
        <v>592894</v>
      </c>
      <c r="AB46">
        <v>737087</v>
      </c>
      <c r="AC46">
        <v>1120</v>
      </c>
      <c r="AE46">
        <v>124668.9</v>
      </c>
      <c r="AF46">
        <v>7412.51</v>
      </c>
      <c r="AI46" s="244">
        <f t="shared" si="7"/>
        <v>288313.62999999995</v>
      </c>
      <c r="AJ46" s="251">
        <f t="shared" si="8"/>
        <v>1784.27</v>
      </c>
      <c r="AK46" s="246">
        <f t="shared" si="9"/>
        <v>286529.35999999993</v>
      </c>
      <c r="AL46" s="252">
        <f t="shared" si="10"/>
        <v>1033752.3200000001</v>
      </c>
      <c r="AM46" s="253">
        <f t="shared" si="11"/>
        <v>870288.41</v>
      </c>
      <c r="AN46" s="246">
        <f t="shared" si="6"/>
        <v>163463.91000000003</v>
      </c>
    </row>
    <row r="47" spans="1:40" x14ac:dyDescent="0.25">
      <c r="A47" s="242" t="s">
        <v>170</v>
      </c>
      <c r="B47" s="242" t="s">
        <v>226</v>
      </c>
      <c r="C47" s="242">
        <v>2820</v>
      </c>
      <c r="D47" s="242" t="s">
        <v>228</v>
      </c>
      <c r="E47" t="s">
        <v>228</v>
      </c>
      <c r="F47" s="301">
        <v>187506.68</v>
      </c>
      <c r="G47" s="301">
        <v>17452.25</v>
      </c>
      <c r="H47" s="301">
        <v>44201.7</v>
      </c>
      <c r="J47">
        <v>5725605.5099999998</v>
      </c>
      <c r="K47">
        <v>1814670.09</v>
      </c>
      <c r="M47" s="301">
        <v>0</v>
      </c>
      <c r="Q47" s="301">
        <v>1595</v>
      </c>
      <c r="S47">
        <v>-1378318.91</v>
      </c>
      <c r="T47">
        <v>7192861.6200000001</v>
      </c>
      <c r="U47">
        <v>2114009</v>
      </c>
      <c r="W47" s="301">
        <v>181544.15</v>
      </c>
      <c r="Y47" s="301">
        <v>607.15</v>
      </c>
      <c r="Z47" s="301">
        <v>181984.65</v>
      </c>
      <c r="AB47">
        <v>271718.65000000002</v>
      </c>
      <c r="AE47">
        <v>51608.639999999999</v>
      </c>
      <c r="AF47">
        <v>109150.8</v>
      </c>
      <c r="AI47" s="244">
        <f t="shared" si="7"/>
        <v>249160.63</v>
      </c>
      <c r="AJ47" s="251">
        <f t="shared" si="8"/>
        <v>1595</v>
      </c>
      <c r="AK47" s="246">
        <f t="shared" si="9"/>
        <v>247565.63</v>
      </c>
      <c r="AL47" s="252">
        <f t="shared" si="10"/>
        <v>364135.94999999995</v>
      </c>
      <c r="AM47" s="253">
        <f t="shared" si="11"/>
        <v>432478.09</v>
      </c>
      <c r="AN47" s="246">
        <f t="shared" si="6"/>
        <v>-68342.140000000072</v>
      </c>
    </row>
    <row r="48" spans="1:40" x14ac:dyDescent="0.25">
      <c r="A48" s="242" t="s">
        <v>170</v>
      </c>
      <c r="B48" s="242" t="s">
        <v>226</v>
      </c>
      <c r="C48" s="242">
        <v>3895</v>
      </c>
      <c r="D48" s="242" t="s">
        <v>229</v>
      </c>
      <c r="E48" t="s">
        <v>229</v>
      </c>
      <c r="F48" s="301">
        <v>556467.84</v>
      </c>
      <c r="G48" s="301">
        <v>9288.83</v>
      </c>
      <c r="H48" s="301">
        <v>14942.46</v>
      </c>
      <c r="J48">
        <v>3440113.44</v>
      </c>
      <c r="K48">
        <v>727254.37</v>
      </c>
      <c r="M48" s="301">
        <v>0</v>
      </c>
      <c r="P48" s="301">
        <v>76162.98</v>
      </c>
      <c r="Q48" s="301">
        <v>1128</v>
      </c>
      <c r="T48">
        <v>2998868.26</v>
      </c>
      <c r="U48">
        <v>1646714.98</v>
      </c>
      <c r="W48" s="301">
        <v>115191.15</v>
      </c>
      <c r="Z48" s="301">
        <v>354783</v>
      </c>
      <c r="AB48">
        <v>448326</v>
      </c>
      <c r="AE48">
        <v>105033.87</v>
      </c>
      <c r="AF48">
        <v>76341.56</v>
      </c>
      <c r="AI48" s="244">
        <f t="shared" si="7"/>
        <v>580699.12999999989</v>
      </c>
      <c r="AJ48" s="251">
        <f t="shared" si="8"/>
        <v>77290.98</v>
      </c>
      <c r="AK48" s="246">
        <f t="shared" si="9"/>
        <v>503408.14999999991</v>
      </c>
      <c r="AL48" s="252">
        <f t="shared" si="10"/>
        <v>469974.15</v>
      </c>
      <c r="AM48" s="253">
        <f t="shared" si="11"/>
        <v>629701.42999999993</v>
      </c>
      <c r="AN48" s="246">
        <f t="shared" si="6"/>
        <v>-159727.27999999991</v>
      </c>
    </row>
    <row r="49" spans="1:40" x14ac:dyDescent="0.25">
      <c r="A49" s="242" t="s">
        <v>170</v>
      </c>
      <c r="B49" s="242" t="s">
        <v>226</v>
      </c>
      <c r="C49" s="242">
        <v>2041</v>
      </c>
      <c r="D49" s="242" t="s">
        <v>230</v>
      </c>
      <c r="E49" t="s">
        <v>230</v>
      </c>
      <c r="F49" s="301">
        <v>1084090.9099999999</v>
      </c>
      <c r="G49" s="301">
        <v>6041.5</v>
      </c>
      <c r="H49" s="301">
        <v>5634.64</v>
      </c>
      <c r="J49">
        <v>1421361.3</v>
      </c>
      <c r="K49">
        <v>1965586.89</v>
      </c>
      <c r="L49">
        <v>73999</v>
      </c>
      <c r="Q49" s="301">
        <v>3410</v>
      </c>
      <c r="S49">
        <v>27700</v>
      </c>
      <c r="T49">
        <v>2258044.69</v>
      </c>
      <c r="U49">
        <v>2273364.33</v>
      </c>
      <c r="W49" s="301">
        <v>28045.49</v>
      </c>
      <c r="Z49" s="301">
        <v>298480.2</v>
      </c>
      <c r="AB49">
        <v>396790.2</v>
      </c>
      <c r="AE49">
        <v>37051.58</v>
      </c>
      <c r="AF49">
        <v>93038.69</v>
      </c>
      <c r="AI49" s="244">
        <f t="shared" si="7"/>
        <v>1095767.0499999998</v>
      </c>
      <c r="AJ49" s="251">
        <f t="shared" si="8"/>
        <v>3410</v>
      </c>
      <c r="AK49" s="246">
        <f t="shared" si="9"/>
        <v>1092357.0499999998</v>
      </c>
      <c r="AL49" s="252">
        <f t="shared" si="10"/>
        <v>326525.69</v>
      </c>
      <c r="AM49" s="253">
        <f t="shared" si="11"/>
        <v>526880.47</v>
      </c>
      <c r="AN49" s="246">
        <f t="shared" si="6"/>
        <v>-200354.77999999997</v>
      </c>
    </row>
    <row r="50" spans="1:40" x14ac:dyDescent="0.25">
      <c r="A50" s="242" t="s">
        <v>172</v>
      </c>
      <c r="B50" s="242" t="s">
        <v>232</v>
      </c>
      <c r="C50" s="242">
        <v>2880</v>
      </c>
      <c r="D50" s="242" t="s">
        <v>234</v>
      </c>
      <c r="E50" t="s">
        <v>234</v>
      </c>
      <c r="F50" s="301">
        <v>735988.77</v>
      </c>
      <c r="G50" s="301">
        <v>0</v>
      </c>
      <c r="H50" s="301">
        <v>1000.66</v>
      </c>
      <c r="J50">
        <v>26688.28</v>
      </c>
      <c r="K50">
        <v>612558.86</v>
      </c>
      <c r="M50" s="301">
        <v>0</v>
      </c>
      <c r="N50" s="301">
        <v>956.8</v>
      </c>
      <c r="P50" s="301">
        <v>429364</v>
      </c>
      <c r="Q50" s="301">
        <v>4534.3</v>
      </c>
      <c r="T50">
        <v>-1039741.7</v>
      </c>
      <c r="U50">
        <v>2191305.25</v>
      </c>
      <c r="W50" s="301">
        <v>159894.97</v>
      </c>
      <c r="Z50" s="301">
        <v>516563.20000000001</v>
      </c>
      <c r="AB50">
        <v>602477.19999999995</v>
      </c>
      <c r="AE50">
        <v>193479.05</v>
      </c>
      <c r="AF50">
        <v>37974</v>
      </c>
      <c r="AI50" s="244">
        <f t="shared" si="7"/>
        <v>736989.43</v>
      </c>
      <c r="AJ50" s="251">
        <f t="shared" si="8"/>
        <v>434855.1</v>
      </c>
      <c r="AK50" s="246">
        <f t="shared" si="9"/>
        <v>302134.33000000007</v>
      </c>
      <c r="AL50" s="252">
        <f t="shared" si="10"/>
        <v>676458.17</v>
      </c>
      <c r="AM50" s="253">
        <f t="shared" si="11"/>
        <v>833930.25</v>
      </c>
      <c r="AN50" s="246">
        <f t="shared" si="6"/>
        <v>-157472.07999999996</v>
      </c>
    </row>
    <row r="51" spans="1:40" x14ac:dyDescent="0.25">
      <c r="A51" s="242" t="s">
        <v>172</v>
      </c>
      <c r="B51" s="242" t="s">
        <v>232</v>
      </c>
      <c r="C51" s="242">
        <v>9821</v>
      </c>
      <c r="D51" s="242" t="s">
        <v>235</v>
      </c>
      <c r="E51" t="s">
        <v>235</v>
      </c>
      <c r="F51" s="301">
        <v>904761.44</v>
      </c>
      <c r="G51" s="301">
        <v>0</v>
      </c>
      <c r="H51" s="301">
        <v>122183.59</v>
      </c>
      <c r="J51">
        <v>983662.78</v>
      </c>
      <c r="K51">
        <v>58579.32</v>
      </c>
      <c r="M51" s="301">
        <v>-4000</v>
      </c>
      <c r="P51" s="301">
        <v>1501705.09</v>
      </c>
      <c r="Q51" s="301">
        <v>4805.2</v>
      </c>
      <c r="T51">
        <v>-1257631.28</v>
      </c>
      <c r="U51">
        <v>2281491.52</v>
      </c>
      <c r="W51" s="301">
        <v>546847.88</v>
      </c>
      <c r="Y51" s="301">
        <v>10.62</v>
      </c>
      <c r="Z51" s="301">
        <v>776206.6</v>
      </c>
      <c r="AB51">
        <v>937006.6</v>
      </c>
      <c r="AE51">
        <v>402298.1</v>
      </c>
      <c r="AF51">
        <v>79443.8</v>
      </c>
      <c r="AI51" s="244">
        <f t="shared" si="7"/>
        <v>1026945.0299999999</v>
      </c>
      <c r="AJ51" s="251">
        <f t="shared" si="8"/>
        <v>1502510.29</v>
      </c>
      <c r="AK51" s="246">
        <f t="shared" si="9"/>
        <v>-475565.26000000013</v>
      </c>
      <c r="AL51" s="252">
        <f t="shared" si="10"/>
        <v>1323065.1000000001</v>
      </c>
      <c r="AM51" s="253">
        <f t="shared" si="11"/>
        <v>1418748.5</v>
      </c>
      <c r="AN51" s="246">
        <f t="shared" si="6"/>
        <v>-95683.399999999907</v>
      </c>
    </row>
    <row r="52" spans="1:40" x14ac:dyDescent="0.25">
      <c r="A52" s="242" t="s">
        <v>172</v>
      </c>
      <c r="B52" s="242" t="s">
        <v>232</v>
      </c>
      <c r="C52" s="242">
        <v>4858</v>
      </c>
      <c r="D52" s="242" t="s">
        <v>236</v>
      </c>
      <c r="E52" t="s">
        <v>236</v>
      </c>
      <c r="F52" s="301">
        <v>18955.740000000002</v>
      </c>
      <c r="G52" s="301">
        <v>6192</v>
      </c>
      <c r="H52" s="301">
        <v>12700.42</v>
      </c>
      <c r="J52">
        <v>17180.330000000002</v>
      </c>
      <c r="K52">
        <v>1395104.12</v>
      </c>
      <c r="M52" s="301">
        <v>0</v>
      </c>
      <c r="N52" s="301">
        <v>0</v>
      </c>
      <c r="P52" s="301">
        <v>0</v>
      </c>
      <c r="Q52" s="301">
        <v>3897.59</v>
      </c>
      <c r="T52">
        <v>-697981.57</v>
      </c>
      <c r="U52">
        <v>2647377.69</v>
      </c>
      <c r="W52" s="301">
        <v>254885.82</v>
      </c>
      <c r="Z52" s="301">
        <v>608194.4</v>
      </c>
      <c r="AB52">
        <v>608194.4</v>
      </c>
      <c r="AE52">
        <v>562536.37</v>
      </c>
      <c r="AF52">
        <v>51908.38</v>
      </c>
      <c r="AH52">
        <v>202.17</v>
      </c>
      <c r="AI52" s="244">
        <f t="shared" si="7"/>
        <v>37848.160000000003</v>
      </c>
      <c r="AJ52" s="251">
        <f t="shared" si="8"/>
        <v>3897.59</v>
      </c>
      <c r="AK52" s="246">
        <f t="shared" si="9"/>
        <v>33950.570000000007</v>
      </c>
      <c r="AL52" s="252">
        <f t="shared" si="10"/>
        <v>863080.22</v>
      </c>
      <c r="AM52" s="253">
        <f t="shared" si="11"/>
        <v>1222841.3199999998</v>
      </c>
      <c r="AN52" s="246">
        <f t="shared" si="6"/>
        <v>-359761.09999999986</v>
      </c>
    </row>
    <row r="53" spans="1:40" x14ac:dyDescent="0.25">
      <c r="A53" s="242" t="s">
        <v>172</v>
      </c>
      <c r="B53" s="242" t="s">
        <v>232</v>
      </c>
      <c r="C53" s="242">
        <v>5652</v>
      </c>
      <c r="D53" s="242" t="s">
        <v>237</v>
      </c>
      <c r="E53" t="s">
        <v>237</v>
      </c>
      <c r="F53" s="301">
        <v>899996.23</v>
      </c>
      <c r="G53" s="301">
        <v>0</v>
      </c>
      <c r="H53" s="301">
        <v>25413.67</v>
      </c>
      <c r="J53">
        <v>69349.22</v>
      </c>
      <c r="K53">
        <v>313447.17</v>
      </c>
      <c r="M53" s="301">
        <v>0</v>
      </c>
      <c r="Q53" s="301">
        <v>3264.81</v>
      </c>
      <c r="T53">
        <v>-2944736.05</v>
      </c>
      <c r="U53">
        <v>4706462.17</v>
      </c>
      <c r="W53" s="301">
        <v>234042.07</v>
      </c>
      <c r="Y53" s="301">
        <v>1690.96</v>
      </c>
      <c r="Z53" s="301">
        <v>629885.6</v>
      </c>
      <c r="AB53">
        <v>807570.6</v>
      </c>
      <c r="AE53">
        <v>323686.3</v>
      </c>
      <c r="AF53">
        <v>50770.55</v>
      </c>
      <c r="AI53" s="244">
        <f t="shared" si="7"/>
        <v>925409.9</v>
      </c>
      <c r="AJ53" s="251">
        <f t="shared" si="8"/>
        <v>3264.81</v>
      </c>
      <c r="AK53" s="246">
        <f t="shared" si="9"/>
        <v>922145.09</v>
      </c>
      <c r="AL53" s="252">
        <f t="shared" si="10"/>
        <v>865618.63</v>
      </c>
      <c r="AM53" s="253">
        <f t="shared" si="11"/>
        <v>1182027.45</v>
      </c>
      <c r="AN53" s="246">
        <f t="shared" si="6"/>
        <v>-316408.81999999995</v>
      </c>
    </row>
    <row r="54" spans="1:40" x14ac:dyDescent="0.25">
      <c r="A54" s="242" t="s">
        <v>174</v>
      </c>
      <c r="B54" s="242" t="s">
        <v>239</v>
      </c>
      <c r="C54" s="242">
        <v>2823</v>
      </c>
      <c r="D54" s="242" t="s">
        <v>241</v>
      </c>
      <c r="E54" t="s">
        <v>241</v>
      </c>
      <c r="F54" s="301">
        <v>1185551.3</v>
      </c>
      <c r="G54" s="301">
        <v>0</v>
      </c>
      <c r="H54" s="301">
        <v>38475.360000000001</v>
      </c>
      <c r="J54">
        <v>987654.55</v>
      </c>
      <c r="K54">
        <v>1066784.3600000001</v>
      </c>
      <c r="P54" s="301">
        <v>175150</v>
      </c>
      <c r="Q54" s="301">
        <v>-31214.9</v>
      </c>
      <c r="T54">
        <v>2247188.98</v>
      </c>
      <c r="U54">
        <v>954921</v>
      </c>
      <c r="W54" s="301">
        <v>61021.58</v>
      </c>
      <c r="Z54" s="301">
        <v>337349.92</v>
      </c>
      <c r="AA54" s="301">
        <v>373407</v>
      </c>
      <c r="AB54">
        <v>519663.92</v>
      </c>
      <c r="AE54">
        <v>169586.59</v>
      </c>
      <c r="AF54">
        <v>124107.5</v>
      </c>
      <c r="AH54">
        <v>26000</v>
      </c>
      <c r="AI54" s="244">
        <f t="shared" si="7"/>
        <v>1224026.6600000001</v>
      </c>
      <c r="AJ54" s="251">
        <f t="shared" si="8"/>
        <v>143935.1</v>
      </c>
      <c r="AK54" s="246">
        <f t="shared" si="9"/>
        <v>1080091.56</v>
      </c>
      <c r="AL54" s="252">
        <f t="shared" si="10"/>
        <v>771778.5</v>
      </c>
      <c r="AM54" s="253">
        <f t="shared" si="11"/>
        <v>839358.01</v>
      </c>
      <c r="AN54" s="246">
        <f t="shared" si="6"/>
        <v>-67579.510000000009</v>
      </c>
    </row>
    <row r="55" spans="1:40" x14ac:dyDescent="0.25">
      <c r="A55" s="242" t="s">
        <v>174</v>
      </c>
      <c r="B55" s="242" t="s">
        <v>239</v>
      </c>
      <c r="C55" s="242">
        <v>4818</v>
      </c>
      <c r="D55" s="242" t="s">
        <v>242</v>
      </c>
      <c r="E55" t="s">
        <v>242</v>
      </c>
      <c r="F55" s="301">
        <v>1403699.62</v>
      </c>
      <c r="G55" s="301">
        <v>0</v>
      </c>
      <c r="H55" s="301">
        <v>80729.759999999995</v>
      </c>
      <c r="J55">
        <v>1730242.63</v>
      </c>
      <c r="K55">
        <v>230662.04</v>
      </c>
      <c r="P55" s="301">
        <v>1604338.13</v>
      </c>
      <c r="Q55" s="301">
        <v>-37125</v>
      </c>
      <c r="T55">
        <v>-385757.7</v>
      </c>
      <c r="U55">
        <v>2528782.23</v>
      </c>
      <c r="W55" s="301">
        <v>95924.31</v>
      </c>
      <c r="Z55" s="301">
        <v>369762</v>
      </c>
      <c r="AB55">
        <v>467971</v>
      </c>
      <c r="AE55">
        <v>153989.79999999999</v>
      </c>
      <c r="AF55">
        <v>108629.12</v>
      </c>
      <c r="AI55" s="244">
        <f t="shared" si="7"/>
        <v>1484429.3800000001</v>
      </c>
      <c r="AJ55" s="251">
        <f t="shared" si="8"/>
        <v>1567213.13</v>
      </c>
      <c r="AK55" s="246">
        <f t="shared" si="9"/>
        <v>-82783.749999999767</v>
      </c>
      <c r="AL55" s="252">
        <f t="shared" si="10"/>
        <v>465686.31</v>
      </c>
      <c r="AM55" s="253">
        <f t="shared" si="11"/>
        <v>730589.92</v>
      </c>
      <c r="AN55" s="246">
        <f t="shared" si="6"/>
        <v>-264903.61000000004</v>
      </c>
    </row>
    <row r="56" spans="1:40" x14ac:dyDescent="0.25">
      <c r="A56" s="242" t="s">
        <v>174</v>
      </c>
      <c r="B56" s="242" t="s">
        <v>239</v>
      </c>
      <c r="C56" s="242">
        <v>2500</v>
      </c>
      <c r="D56" s="242" t="s">
        <v>243</v>
      </c>
      <c r="E56" t="s">
        <v>243</v>
      </c>
      <c r="F56" s="301">
        <v>330518.83</v>
      </c>
      <c r="G56" s="301">
        <v>0</v>
      </c>
      <c r="H56" s="301">
        <v>81715.86</v>
      </c>
      <c r="J56">
        <v>738523.6</v>
      </c>
      <c r="K56">
        <v>143318.04999999999</v>
      </c>
      <c r="P56" s="301">
        <v>-738546</v>
      </c>
      <c r="Q56" s="301">
        <v>701.83</v>
      </c>
      <c r="T56">
        <v>-516090.56</v>
      </c>
      <c r="U56">
        <v>2500517.0699999998</v>
      </c>
      <c r="W56" s="301">
        <v>91357.53</v>
      </c>
      <c r="Z56" s="301">
        <v>761152</v>
      </c>
      <c r="AA56" s="301">
        <v>369640</v>
      </c>
      <c r="AB56">
        <v>865853</v>
      </c>
      <c r="AE56">
        <v>175413.79</v>
      </c>
      <c r="AF56">
        <v>69678.740000000005</v>
      </c>
      <c r="AH56">
        <v>26000</v>
      </c>
      <c r="AI56" s="244">
        <f t="shared" si="7"/>
        <v>412234.69</v>
      </c>
      <c r="AJ56" s="251">
        <f t="shared" si="8"/>
        <v>-737844.17</v>
      </c>
      <c r="AK56" s="246">
        <f t="shared" si="9"/>
        <v>1150078.8600000001</v>
      </c>
      <c r="AL56" s="252">
        <f t="shared" si="10"/>
        <v>1222149.53</v>
      </c>
      <c r="AM56" s="253">
        <f t="shared" si="11"/>
        <v>1136945.53</v>
      </c>
      <c r="AN56" s="246">
        <f t="shared" si="6"/>
        <v>85204</v>
      </c>
    </row>
    <row r="57" spans="1:40" x14ac:dyDescent="0.25">
      <c r="A57" s="242" t="s">
        <v>174</v>
      </c>
      <c r="B57" s="242" t="s">
        <v>239</v>
      </c>
      <c r="C57" s="242">
        <v>4429</v>
      </c>
      <c r="D57" s="242" t="s">
        <v>244</v>
      </c>
      <c r="E57" t="s">
        <v>244</v>
      </c>
      <c r="F57" s="301">
        <v>519565.43</v>
      </c>
      <c r="G57" s="301">
        <v>0</v>
      </c>
      <c r="H57" s="301">
        <v>97091.49</v>
      </c>
      <c r="J57">
        <v>461992.1</v>
      </c>
      <c r="K57">
        <v>257031.12</v>
      </c>
      <c r="Q57" s="301">
        <v>-8335.5</v>
      </c>
      <c r="T57">
        <v>-346557.21</v>
      </c>
      <c r="U57">
        <v>1946573.94</v>
      </c>
      <c r="W57" s="301">
        <v>84124.58</v>
      </c>
      <c r="Z57" s="301">
        <v>375270</v>
      </c>
      <c r="AA57" s="301">
        <v>53700</v>
      </c>
      <c r="AB57">
        <v>527971</v>
      </c>
      <c r="AC57">
        <v>2304</v>
      </c>
      <c r="AE57">
        <v>74075.97</v>
      </c>
      <c r="AF57">
        <v>80246.7</v>
      </c>
      <c r="AH57">
        <v>26000</v>
      </c>
      <c r="AI57" s="244">
        <f t="shared" si="7"/>
        <v>616656.92000000004</v>
      </c>
      <c r="AJ57" s="251">
        <f t="shared" si="8"/>
        <v>-8335.5</v>
      </c>
      <c r="AK57" s="246">
        <f t="shared" si="9"/>
        <v>624992.42000000004</v>
      </c>
      <c r="AL57" s="252">
        <f t="shared" si="10"/>
        <v>513094.58</v>
      </c>
      <c r="AM57" s="253">
        <f t="shared" si="11"/>
        <v>710597.66999999993</v>
      </c>
      <c r="AN57" s="246">
        <f t="shared" si="6"/>
        <v>-197503.08999999991</v>
      </c>
    </row>
    <row r="58" spans="1:40" x14ac:dyDescent="0.25">
      <c r="A58" s="242" t="s">
        <v>174</v>
      </c>
      <c r="B58" s="242" t="s">
        <v>239</v>
      </c>
      <c r="C58" s="242">
        <v>3247</v>
      </c>
      <c r="D58" s="242" t="s">
        <v>245</v>
      </c>
      <c r="E58" t="s">
        <v>245</v>
      </c>
      <c r="F58" s="301">
        <v>590690.21</v>
      </c>
      <c r="G58" s="301">
        <v>0</v>
      </c>
      <c r="H58" s="301">
        <v>18593.82</v>
      </c>
      <c r="J58">
        <v>316747.34999999998</v>
      </c>
      <c r="K58">
        <v>133020.12</v>
      </c>
      <c r="P58" s="301">
        <v>163735.51999999999</v>
      </c>
      <c r="Q58" s="301">
        <v>2289</v>
      </c>
      <c r="T58">
        <v>1881471.51</v>
      </c>
      <c r="U58">
        <v>-980950.37</v>
      </c>
      <c r="W58" s="301">
        <v>49279.26</v>
      </c>
      <c r="Z58" s="301">
        <v>682864</v>
      </c>
      <c r="AA58" s="301">
        <v>306465</v>
      </c>
      <c r="AB58">
        <v>803450</v>
      </c>
      <c r="AE58">
        <v>171855.67</v>
      </c>
      <c r="AF58">
        <v>25383.75</v>
      </c>
      <c r="AI58" s="244">
        <f t="shared" si="7"/>
        <v>609284.02999999991</v>
      </c>
      <c r="AJ58" s="251">
        <f t="shared" si="8"/>
        <v>166024.51999999999</v>
      </c>
      <c r="AK58" s="246">
        <f t="shared" si="9"/>
        <v>443259.50999999989</v>
      </c>
      <c r="AL58" s="252">
        <f t="shared" si="10"/>
        <v>1038608.26</v>
      </c>
      <c r="AM58" s="253">
        <f t="shared" si="11"/>
        <v>1000689.42</v>
      </c>
      <c r="AN58" s="246">
        <f t="shared" si="6"/>
        <v>37918.839999999967</v>
      </c>
    </row>
    <row r="59" spans="1:40" x14ac:dyDescent="0.25">
      <c r="A59" s="255" t="s">
        <v>174</v>
      </c>
      <c r="B59" s="255" t="s">
        <v>239</v>
      </c>
      <c r="C59" s="255">
        <v>1126</v>
      </c>
      <c r="D59" s="255" t="s">
        <v>246</v>
      </c>
      <c r="E59" t="s">
        <v>246</v>
      </c>
      <c r="F59" s="301">
        <v>541198.16</v>
      </c>
      <c r="G59" s="301">
        <v>0</v>
      </c>
      <c r="H59" s="301">
        <v>17831.97</v>
      </c>
      <c r="J59">
        <v>798613.49</v>
      </c>
      <c r="K59">
        <v>80641.72</v>
      </c>
      <c r="L59">
        <v>0</v>
      </c>
      <c r="P59" s="301">
        <v>170945</v>
      </c>
      <c r="Q59" s="301">
        <v>1896</v>
      </c>
      <c r="T59">
        <v>-439687.7</v>
      </c>
      <c r="U59">
        <v>1692734</v>
      </c>
      <c r="W59" s="301">
        <v>37092.61</v>
      </c>
      <c r="Z59" s="301">
        <v>208824</v>
      </c>
      <c r="AA59" s="301">
        <v>274950</v>
      </c>
      <c r="AB59">
        <v>398101</v>
      </c>
      <c r="AE59">
        <v>48454.41</v>
      </c>
      <c r="AF59">
        <v>62602.16</v>
      </c>
      <c r="AI59" s="244">
        <f t="shared" si="7"/>
        <v>559030.13</v>
      </c>
      <c r="AJ59" s="251">
        <f t="shared" si="8"/>
        <v>172841</v>
      </c>
      <c r="AK59" s="246">
        <f t="shared" si="9"/>
        <v>386189.13</v>
      </c>
      <c r="AL59" s="252">
        <f t="shared" si="10"/>
        <v>520866.61</v>
      </c>
      <c r="AM59" s="253">
        <f t="shared" si="11"/>
        <v>509157.57000000007</v>
      </c>
      <c r="AN59" s="246">
        <f t="shared" si="6"/>
        <v>11709.039999999921</v>
      </c>
    </row>
    <row r="60" spans="1:40" s="256" customFormat="1" x14ac:dyDescent="0.25">
      <c r="A60" s="242" t="s">
        <v>176</v>
      </c>
      <c r="B60" s="242" t="s">
        <v>248</v>
      </c>
      <c r="C60" s="242">
        <v>3728</v>
      </c>
      <c r="D60" s="242" t="s">
        <v>250</v>
      </c>
      <c r="E60" t="s">
        <v>250</v>
      </c>
      <c r="F60" s="301">
        <v>799019.75</v>
      </c>
      <c r="G60" s="301">
        <v>4614</v>
      </c>
      <c r="H60" s="301">
        <v>26139.599999999999</v>
      </c>
      <c r="I60" s="301"/>
      <c r="J60">
        <v>539235.44999999995</v>
      </c>
      <c r="K60">
        <v>-366825.86</v>
      </c>
      <c r="L60"/>
      <c r="M60" s="301">
        <v>-7980</v>
      </c>
      <c r="N60" s="301"/>
      <c r="O60" s="301"/>
      <c r="P60" s="301">
        <v>433099</v>
      </c>
      <c r="Q60" s="301">
        <v>1629.19</v>
      </c>
      <c r="R60"/>
      <c r="S60"/>
      <c r="T60">
        <v>-1350422.64</v>
      </c>
      <c r="U60">
        <v>2210713.7999999998</v>
      </c>
      <c r="V60" s="301"/>
      <c r="W60" s="301">
        <v>525361.68000000005</v>
      </c>
      <c r="X60" s="301"/>
      <c r="Y60" s="301"/>
      <c r="Z60" s="301">
        <v>332568</v>
      </c>
      <c r="AA60" s="301">
        <v>45015.21</v>
      </c>
      <c r="AB60">
        <v>396603</v>
      </c>
      <c r="AC60"/>
      <c r="AD60">
        <v>408</v>
      </c>
      <c r="AE60">
        <v>314537.18</v>
      </c>
      <c r="AF60">
        <v>212974.12</v>
      </c>
      <c r="AG60"/>
      <c r="AH60">
        <v>1744</v>
      </c>
      <c r="AI60" s="244">
        <f t="shared" si="7"/>
        <v>829773.35</v>
      </c>
      <c r="AJ60" s="251">
        <f t="shared" si="8"/>
        <v>426748.19</v>
      </c>
      <c r="AK60" s="246">
        <f t="shared" si="9"/>
        <v>403025.16</v>
      </c>
      <c r="AL60" s="252">
        <f t="shared" si="10"/>
        <v>902944.89</v>
      </c>
      <c r="AM60" s="253">
        <f t="shared" si="11"/>
        <v>926266.29999999993</v>
      </c>
      <c r="AN60" s="246">
        <f t="shared" si="6"/>
        <v>-23321.409999999916</v>
      </c>
    </row>
    <row r="61" spans="1:40" x14ac:dyDescent="0.25">
      <c r="A61" s="242" t="s">
        <v>176</v>
      </c>
      <c r="B61" s="242" t="s">
        <v>248</v>
      </c>
      <c r="C61" s="242">
        <v>3543</v>
      </c>
      <c r="D61" s="242" t="s">
        <v>251</v>
      </c>
      <c r="E61" t="s">
        <v>251</v>
      </c>
      <c r="F61" s="301">
        <v>429355.61</v>
      </c>
      <c r="G61" s="301">
        <v>51154</v>
      </c>
      <c r="H61" s="301">
        <v>147948.26</v>
      </c>
      <c r="J61">
        <v>337239.62</v>
      </c>
      <c r="K61">
        <v>224670.86</v>
      </c>
      <c r="M61" s="301">
        <v>14080</v>
      </c>
      <c r="P61" s="301">
        <v>125636</v>
      </c>
      <c r="Q61" s="301">
        <v>0</v>
      </c>
      <c r="T61">
        <v>-439749.6</v>
      </c>
      <c r="U61">
        <v>1549075.07</v>
      </c>
      <c r="W61" s="301">
        <v>704617.88</v>
      </c>
      <c r="X61" s="301">
        <v>15300</v>
      </c>
      <c r="Z61" s="301">
        <v>752696</v>
      </c>
      <c r="AA61" s="301">
        <v>33743.19</v>
      </c>
      <c r="AB61">
        <v>940468</v>
      </c>
      <c r="AD61">
        <v>928</v>
      </c>
      <c r="AE61">
        <v>373072.11</v>
      </c>
      <c r="AF61">
        <v>72006.080000000002</v>
      </c>
      <c r="AH61">
        <v>13116</v>
      </c>
      <c r="AI61" s="244">
        <f t="shared" si="7"/>
        <v>628457.87</v>
      </c>
      <c r="AJ61" s="251">
        <f t="shared" si="8"/>
        <v>139716</v>
      </c>
      <c r="AK61" s="246">
        <f t="shared" si="9"/>
        <v>488741.87</v>
      </c>
      <c r="AL61" s="252">
        <f t="shared" si="10"/>
        <v>1506357.0699999998</v>
      </c>
      <c r="AM61" s="253">
        <f t="shared" si="11"/>
        <v>1399590.19</v>
      </c>
      <c r="AN61" s="246">
        <f t="shared" si="6"/>
        <v>106766.87999999989</v>
      </c>
    </row>
    <row r="62" spans="1:40" x14ac:dyDescent="0.25">
      <c r="A62" s="242" t="s">
        <v>176</v>
      </c>
      <c r="B62" s="242" t="s">
        <v>248</v>
      </c>
      <c r="C62" s="242">
        <v>6330</v>
      </c>
      <c r="D62" s="242" t="s">
        <v>252</v>
      </c>
      <c r="E62" t="s">
        <v>252</v>
      </c>
      <c r="F62" s="301">
        <v>331670.95</v>
      </c>
      <c r="G62" s="301">
        <v>39933</v>
      </c>
      <c r="H62" s="301">
        <v>42211.44</v>
      </c>
      <c r="J62">
        <v>136728.51999999999</v>
      </c>
      <c r="K62">
        <v>139722.73000000001</v>
      </c>
      <c r="P62" s="301">
        <v>183905</v>
      </c>
      <c r="Q62" s="301">
        <v>0</v>
      </c>
      <c r="T62">
        <v>-2994067.77</v>
      </c>
      <c r="U62">
        <v>3406179.86</v>
      </c>
      <c r="W62" s="301">
        <v>534968.79</v>
      </c>
      <c r="AA62" s="301">
        <v>49618.93</v>
      </c>
      <c r="AB62">
        <v>151361</v>
      </c>
      <c r="AE62">
        <v>205725.2</v>
      </c>
      <c r="AF62">
        <v>26721.97</v>
      </c>
      <c r="AH62">
        <v>11155</v>
      </c>
      <c r="AI62" s="244">
        <f t="shared" si="7"/>
        <v>413815.39</v>
      </c>
      <c r="AJ62" s="251">
        <f t="shared" si="8"/>
        <v>183905</v>
      </c>
      <c r="AK62" s="246">
        <f t="shared" si="9"/>
        <v>229910.39</v>
      </c>
      <c r="AL62" s="252">
        <f t="shared" si="10"/>
        <v>584587.72000000009</v>
      </c>
      <c r="AM62" s="253">
        <f t="shared" si="11"/>
        <v>394963.17000000004</v>
      </c>
      <c r="AN62" s="246">
        <f t="shared" si="6"/>
        <v>189624.55000000005</v>
      </c>
    </row>
    <row r="63" spans="1:40" x14ac:dyDescent="0.25">
      <c r="A63" s="242" t="s">
        <v>176</v>
      </c>
      <c r="B63" s="242" t="s">
        <v>248</v>
      </c>
      <c r="C63" s="242">
        <v>3421</v>
      </c>
      <c r="D63" s="242" t="s">
        <v>253</v>
      </c>
      <c r="E63" t="s">
        <v>253</v>
      </c>
      <c r="F63" s="301">
        <v>1620872.94</v>
      </c>
      <c r="G63" s="301">
        <v>41437</v>
      </c>
      <c r="H63" s="301">
        <v>4807.62</v>
      </c>
      <c r="J63">
        <v>173119.16</v>
      </c>
      <c r="K63">
        <v>188793.2</v>
      </c>
      <c r="M63" s="301">
        <v>3675</v>
      </c>
      <c r="P63" s="301">
        <v>1531052</v>
      </c>
      <c r="Q63" s="301">
        <v>153</v>
      </c>
      <c r="T63">
        <v>-1202242.6599999999</v>
      </c>
      <c r="U63">
        <v>1679166.57</v>
      </c>
      <c r="W63" s="301">
        <v>901008.44</v>
      </c>
      <c r="Z63" s="301">
        <v>380060.72</v>
      </c>
      <c r="AB63">
        <v>464901.72</v>
      </c>
      <c r="AE63">
        <v>698281.62</v>
      </c>
      <c r="AF63">
        <v>20559.810000000001</v>
      </c>
      <c r="AH63">
        <v>6890</v>
      </c>
      <c r="AI63" s="244">
        <f t="shared" si="7"/>
        <v>1667117.56</v>
      </c>
      <c r="AJ63" s="251">
        <f t="shared" si="8"/>
        <v>1534880</v>
      </c>
      <c r="AK63" s="246">
        <f t="shared" si="9"/>
        <v>132237.56000000006</v>
      </c>
      <c r="AL63" s="252">
        <f t="shared" si="10"/>
        <v>1281069.1599999999</v>
      </c>
      <c r="AM63" s="253">
        <f t="shared" si="11"/>
        <v>1190633.1499999999</v>
      </c>
      <c r="AN63" s="246">
        <f t="shared" si="6"/>
        <v>90436.010000000009</v>
      </c>
    </row>
    <row r="64" spans="1:40" x14ac:dyDescent="0.25">
      <c r="A64" s="242" t="s">
        <v>176</v>
      </c>
      <c r="B64" s="242" t="s">
        <v>248</v>
      </c>
      <c r="C64" s="242">
        <v>3591</v>
      </c>
      <c r="D64" s="242" t="s">
        <v>254</v>
      </c>
      <c r="E64" t="s">
        <v>254</v>
      </c>
      <c r="F64" s="301">
        <v>322181.78999999998</v>
      </c>
      <c r="G64" s="301">
        <v>19712</v>
      </c>
      <c r="H64" s="301">
        <v>24278.74</v>
      </c>
      <c r="J64">
        <v>474549.3</v>
      </c>
      <c r="K64">
        <v>237668.52</v>
      </c>
      <c r="M64" s="301">
        <v>0</v>
      </c>
      <c r="P64" s="301">
        <v>317000</v>
      </c>
      <c r="Q64" s="301">
        <v>0</v>
      </c>
      <c r="T64">
        <v>-355511.83</v>
      </c>
      <c r="U64">
        <v>1290095.46</v>
      </c>
      <c r="W64" s="301">
        <v>322680.11</v>
      </c>
      <c r="X64" s="301">
        <v>165400</v>
      </c>
      <c r="Z64" s="301">
        <v>744106</v>
      </c>
      <c r="AA64" s="301">
        <v>54600</v>
      </c>
      <c r="AB64">
        <v>816739</v>
      </c>
      <c r="AD64">
        <v>536</v>
      </c>
      <c r="AE64">
        <v>511210.97</v>
      </c>
      <c r="AF64">
        <v>70068.42</v>
      </c>
      <c r="AI64" s="244">
        <f t="shared" si="7"/>
        <v>366172.52999999997</v>
      </c>
      <c r="AJ64" s="251">
        <f t="shared" si="8"/>
        <v>317000</v>
      </c>
      <c r="AK64" s="246">
        <f t="shared" si="9"/>
        <v>49172.52999999997</v>
      </c>
      <c r="AL64" s="252">
        <f t="shared" si="10"/>
        <v>1286786.1099999999</v>
      </c>
      <c r="AM64" s="253">
        <f t="shared" si="11"/>
        <v>1398554.39</v>
      </c>
      <c r="AN64" s="246">
        <f t="shared" si="6"/>
        <v>-111768.28000000003</v>
      </c>
    </row>
    <row r="65" spans="1:40" x14ac:dyDescent="0.25">
      <c r="A65" s="242" t="s">
        <v>176</v>
      </c>
      <c r="B65" s="242" t="s">
        <v>248</v>
      </c>
      <c r="C65" s="242">
        <v>4772</v>
      </c>
      <c r="D65" s="242" t="s">
        <v>255</v>
      </c>
      <c r="E65" t="s">
        <v>255</v>
      </c>
      <c r="F65" s="301">
        <v>655668.53</v>
      </c>
      <c r="G65" s="301">
        <v>47326</v>
      </c>
      <c r="H65" s="301">
        <v>27169.84</v>
      </c>
      <c r="J65">
        <v>42829.440000000002</v>
      </c>
      <c r="K65">
        <v>-55653.5</v>
      </c>
      <c r="M65" s="301">
        <v>0</v>
      </c>
      <c r="P65" s="301">
        <v>152505</v>
      </c>
      <c r="Q65" s="301">
        <v>23571</v>
      </c>
      <c r="T65">
        <v>-1459424</v>
      </c>
      <c r="U65">
        <v>2056145.55</v>
      </c>
      <c r="W65" s="301">
        <v>434290.96</v>
      </c>
      <c r="Z65" s="301">
        <v>550743.30000000005</v>
      </c>
      <c r="AB65">
        <v>661113.30000000005</v>
      </c>
      <c r="AE65">
        <v>233007.32</v>
      </c>
      <c r="AF65">
        <v>32989.879999999997</v>
      </c>
      <c r="AH65">
        <v>11851</v>
      </c>
      <c r="AI65" s="244">
        <f t="shared" si="7"/>
        <v>730164.37</v>
      </c>
      <c r="AJ65" s="251">
        <f t="shared" si="8"/>
        <v>176076</v>
      </c>
      <c r="AK65" s="246">
        <f t="shared" si="9"/>
        <v>554088.37</v>
      </c>
      <c r="AL65" s="252">
        <f t="shared" si="10"/>
        <v>985034.26</v>
      </c>
      <c r="AM65" s="253">
        <f t="shared" si="11"/>
        <v>938961.50000000012</v>
      </c>
      <c r="AN65" s="246">
        <f t="shared" si="6"/>
        <v>46072.759999999893</v>
      </c>
    </row>
    <row r="66" spans="1:40" x14ac:dyDescent="0.25">
      <c r="A66" s="242" t="s">
        <v>178</v>
      </c>
      <c r="B66" s="242" t="s">
        <v>257</v>
      </c>
      <c r="C66" s="242">
        <v>5834</v>
      </c>
      <c r="D66" s="242" t="s">
        <v>259</v>
      </c>
      <c r="E66" t="s">
        <v>259</v>
      </c>
      <c r="F66" s="301">
        <v>1011023.92</v>
      </c>
      <c r="G66" s="301">
        <v>0</v>
      </c>
      <c r="H66" s="301">
        <v>85303.89</v>
      </c>
      <c r="J66">
        <v>442772.58</v>
      </c>
      <c r="K66">
        <v>302563.65999999997</v>
      </c>
      <c r="M66" s="301">
        <v>19160</v>
      </c>
      <c r="P66" s="301">
        <v>53041</v>
      </c>
      <c r="Q66" s="301">
        <v>18556.5</v>
      </c>
      <c r="T66">
        <v>-1584768.65</v>
      </c>
      <c r="U66">
        <v>2912713.08</v>
      </c>
      <c r="W66" s="301">
        <v>933815.85</v>
      </c>
      <c r="X66" s="301">
        <v>17400</v>
      </c>
      <c r="AB66">
        <v>80670</v>
      </c>
      <c r="AE66">
        <v>257022.9</v>
      </c>
      <c r="AF66">
        <v>96643.02</v>
      </c>
      <c r="AI66" s="244">
        <f t="shared" si="7"/>
        <v>1096327.81</v>
      </c>
      <c r="AJ66" s="251">
        <f t="shared" si="8"/>
        <v>90757.5</v>
      </c>
      <c r="AK66" s="246">
        <f t="shared" si="9"/>
        <v>1005570.31</v>
      </c>
      <c r="AL66" s="252">
        <f t="shared" si="10"/>
        <v>951215.85</v>
      </c>
      <c r="AM66" s="253">
        <f t="shared" si="11"/>
        <v>434335.92000000004</v>
      </c>
      <c r="AN66" s="246">
        <f t="shared" si="6"/>
        <v>516879.92999999993</v>
      </c>
    </row>
    <row r="67" spans="1:40" x14ac:dyDescent="0.25">
      <c r="A67" s="242" t="s">
        <v>178</v>
      </c>
      <c r="B67" s="242" t="s">
        <v>257</v>
      </c>
      <c r="C67" s="242">
        <v>4475</v>
      </c>
      <c r="D67" s="242" t="s">
        <v>260</v>
      </c>
      <c r="E67" t="s">
        <v>260</v>
      </c>
      <c r="F67" s="301">
        <v>954513.4</v>
      </c>
      <c r="G67" s="301">
        <v>0</v>
      </c>
      <c r="H67" s="301">
        <v>31653.32</v>
      </c>
      <c r="J67">
        <v>786826.7</v>
      </c>
      <c r="K67">
        <v>313223.90999999997</v>
      </c>
      <c r="M67" s="301">
        <v>20500</v>
      </c>
      <c r="P67" s="301">
        <v>16200</v>
      </c>
      <c r="Q67" s="301">
        <v>3013.4</v>
      </c>
      <c r="T67">
        <v>497299.53</v>
      </c>
      <c r="U67">
        <v>1364480.05</v>
      </c>
      <c r="W67" s="301">
        <v>619806.79</v>
      </c>
      <c r="AB67">
        <v>101421</v>
      </c>
      <c r="AE67">
        <v>189282.08</v>
      </c>
      <c r="AF67">
        <v>64178.239999999998</v>
      </c>
      <c r="AI67" s="244">
        <f t="shared" si="7"/>
        <v>986166.72</v>
      </c>
      <c r="AJ67" s="251">
        <f t="shared" si="8"/>
        <v>39713.4</v>
      </c>
      <c r="AK67" s="246">
        <f t="shared" si="9"/>
        <v>946453.32</v>
      </c>
      <c r="AL67" s="252">
        <f t="shared" si="10"/>
        <v>619806.79</v>
      </c>
      <c r="AM67" s="253">
        <f t="shared" si="11"/>
        <v>354881.31999999995</v>
      </c>
      <c r="AN67" s="246">
        <f t="shared" si="6"/>
        <v>264925.47000000009</v>
      </c>
    </row>
    <row r="68" spans="1:40" x14ac:dyDescent="0.25">
      <c r="A68" s="242" t="s">
        <v>178</v>
      </c>
      <c r="B68" s="242" t="s">
        <v>257</v>
      </c>
      <c r="C68" s="242">
        <v>1990</v>
      </c>
      <c r="D68" s="242" t="s">
        <v>261</v>
      </c>
      <c r="E68" t="s">
        <v>261</v>
      </c>
      <c r="F68" s="301">
        <v>426371.31</v>
      </c>
      <c r="G68" s="301">
        <v>0</v>
      </c>
      <c r="H68" s="301">
        <v>10778.86</v>
      </c>
      <c r="J68">
        <v>748881.36</v>
      </c>
      <c r="K68">
        <v>189985.33</v>
      </c>
      <c r="M68" s="301">
        <v>13110</v>
      </c>
      <c r="Q68" s="301">
        <v>1750</v>
      </c>
      <c r="T68">
        <v>-899305.65</v>
      </c>
      <c r="U68">
        <v>2067672.51</v>
      </c>
      <c r="W68" s="301">
        <v>479619.64</v>
      </c>
      <c r="AB68">
        <v>37552</v>
      </c>
      <c r="AE68">
        <v>127154.57</v>
      </c>
      <c r="AF68">
        <v>53300.56</v>
      </c>
      <c r="AI68" s="244">
        <f t="shared" si="7"/>
        <v>437150.17</v>
      </c>
      <c r="AJ68" s="251">
        <f t="shared" si="8"/>
        <v>14860</v>
      </c>
      <c r="AK68" s="246">
        <f t="shared" si="9"/>
        <v>422290.17</v>
      </c>
      <c r="AL68" s="252">
        <f t="shared" si="10"/>
        <v>479619.64</v>
      </c>
      <c r="AM68" s="253">
        <f t="shared" si="11"/>
        <v>218007.13</v>
      </c>
      <c r="AN68" s="246">
        <f t="shared" si="6"/>
        <v>261612.51</v>
      </c>
    </row>
    <row r="69" spans="1:40" x14ac:dyDescent="0.25">
      <c r="A69" s="242" t="s">
        <v>178</v>
      </c>
      <c r="B69" s="242" t="s">
        <v>257</v>
      </c>
      <c r="C69" s="242">
        <v>5043</v>
      </c>
      <c r="D69" s="242" t="s">
        <v>262</v>
      </c>
      <c r="E69" t="s">
        <v>262</v>
      </c>
      <c r="F69" s="301">
        <v>419023.27</v>
      </c>
      <c r="G69" s="301">
        <v>0</v>
      </c>
      <c r="H69" s="301">
        <v>44340.12</v>
      </c>
      <c r="J69">
        <v>1146860.33</v>
      </c>
      <c r="K69">
        <v>237763.31</v>
      </c>
      <c r="M69" s="301">
        <v>0</v>
      </c>
      <c r="Q69" s="301">
        <v>2</v>
      </c>
      <c r="T69">
        <v>-561379.36</v>
      </c>
      <c r="U69">
        <v>2226508.67</v>
      </c>
      <c r="W69" s="301">
        <v>630805.29</v>
      </c>
      <c r="AB69">
        <v>116730</v>
      </c>
      <c r="AE69">
        <v>215976.7</v>
      </c>
      <c r="AF69">
        <v>74762.37</v>
      </c>
      <c r="AI69" s="244">
        <f t="shared" si="7"/>
        <v>463363.39</v>
      </c>
      <c r="AJ69" s="251">
        <f t="shared" si="8"/>
        <v>2</v>
      </c>
      <c r="AK69" s="246">
        <f t="shared" si="9"/>
        <v>463361.39</v>
      </c>
      <c r="AL69" s="252">
        <f t="shared" si="10"/>
        <v>630805.29</v>
      </c>
      <c r="AM69" s="253">
        <f t="shared" si="11"/>
        <v>407469.07</v>
      </c>
      <c r="AN69" s="246">
        <f t="shared" si="6"/>
        <v>223336.22000000003</v>
      </c>
    </row>
    <row r="70" spans="1:40" x14ac:dyDescent="0.25">
      <c r="A70" s="242" t="s">
        <v>178</v>
      </c>
      <c r="B70" s="242" t="s">
        <v>257</v>
      </c>
      <c r="C70" s="242">
        <v>5442</v>
      </c>
      <c r="D70" s="242" t="s">
        <v>263</v>
      </c>
      <c r="E70" t="s">
        <v>263</v>
      </c>
      <c r="F70" s="301">
        <v>743051.48</v>
      </c>
      <c r="G70" s="301">
        <v>0</v>
      </c>
      <c r="H70" s="301">
        <v>52133.14</v>
      </c>
      <c r="J70">
        <v>360254.56</v>
      </c>
      <c r="K70">
        <v>505901.35</v>
      </c>
      <c r="M70" s="301">
        <v>10000</v>
      </c>
      <c r="P70" s="301">
        <v>353440</v>
      </c>
      <c r="Q70" s="301">
        <v>2424.4699999999998</v>
      </c>
      <c r="T70">
        <v>-736931.76</v>
      </c>
      <c r="U70">
        <v>2114406.96</v>
      </c>
      <c r="W70" s="301">
        <v>700871.54</v>
      </c>
      <c r="AB70">
        <v>107062</v>
      </c>
      <c r="AE70">
        <v>495446.75</v>
      </c>
      <c r="AF70">
        <v>71750.789999999994</v>
      </c>
      <c r="AI70" s="244">
        <f t="shared" si="7"/>
        <v>795184.62</v>
      </c>
      <c r="AJ70" s="251">
        <f t="shared" si="8"/>
        <v>365864.47</v>
      </c>
      <c r="AK70" s="246">
        <f t="shared" si="9"/>
        <v>429320.15</v>
      </c>
      <c r="AL70" s="252">
        <f t="shared" si="10"/>
        <v>700871.54</v>
      </c>
      <c r="AM70" s="253">
        <f t="shared" si="11"/>
        <v>674259.54</v>
      </c>
      <c r="AN70" s="246">
        <f>AL70-AM70</f>
        <v>26612</v>
      </c>
    </row>
    <row r="71" spans="1:40" ht="24.6" x14ac:dyDescent="0.7">
      <c r="D71" s="189"/>
      <c r="AI71" s="244">
        <f t="shared" si="7"/>
        <v>0</v>
      </c>
      <c r="AJ71" s="251">
        <f t="shared" si="8"/>
        <v>0</v>
      </c>
      <c r="AK71" s="246">
        <f t="shared" si="9"/>
        <v>0</v>
      </c>
      <c r="AL71" s="252">
        <f t="shared" si="10"/>
        <v>0</v>
      </c>
      <c r="AM71" s="253">
        <f t="shared" si="11"/>
        <v>0</v>
      </c>
      <c r="AN71" s="246">
        <f>AL71-AM71</f>
        <v>0</v>
      </c>
    </row>
    <row r="72" spans="1:40" x14ac:dyDescent="0.25">
      <c r="AJ72" s="251"/>
      <c r="AL72" s="252"/>
      <c r="AM72" s="253"/>
    </row>
    <row r="73" spans="1:40" x14ac:dyDescent="0.25">
      <c r="AJ73" s="251"/>
      <c r="AL73" s="252"/>
      <c r="AM73" s="253"/>
    </row>
    <row r="74" spans="1:40" x14ac:dyDescent="0.25">
      <c r="AJ74" s="251"/>
      <c r="AL74" s="252"/>
      <c r="AM74" s="253"/>
    </row>
    <row r="75" spans="1:40" x14ac:dyDescent="0.25">
      <c r="AJ75" s="251"/>
      <c r="AL75" s="252"/>
      <c r="AM75" s="253"/>
    </row>
    <row r="76" spans="1:40" x14ac:dyDescent="0.25">
      <c r="AJ76" s="251"/>
      <c r="AL76" s="252"/>
      <c r="AM76" s="253"/>
    </row>
    <row r="77" spans="1:40" x14ac:dyDescent="0.25">
      <c r="AJ77" s="251"/>
      <c r="AL77" s="252"/>
      <c r="AM77" s="253"/>
    </row>
    <row r="78" spans="1:40" x14ac:dyDescent="0.25">
      <c r="AJ78" s="251"/>
      <c r="AL78" s="252"/>
      <c r="AM78" s="253"/>
    </row>
    <row r="79" spans="1:40" x14ac:dyDescent="0.25">
      <c r="AJ79" s="251"/>
      <c r="AL79" s="252"/>
      <c r="AM79" s="253"/>
    </row>
    <row r="80" spans="1:40" x14ac:dyDescent="0.25">
      <c r="AJ80" s="251"/>
      <c r="AL80" s="252"/>
      <c r="AM80" s="253"/>
    </row>
    <row r="81" spans="36:39" x14ac:dyDescent="0.25">
      <c r="AJ81" s="251"/>
      <c r="AL81" s="252"/>
      <c r="AM81" s="253"/>
    </row>
    <row r="82" spans="36:39" x14ac:dyDescent="0.25">
      <c r="AJ82" s="251"/>
      <c r="AL82" s="252"/>
      <c r="AM82" s="253"/>
    </row>
    <row r="83" spans="36:39" x14ac:dyDescent="0.25">
      <c r="AJ83" s="251"/>
      <c r="AL83" s="252"/>
      <c r="AM83" s="253"/>
    </row>
    <row r="84" spans="36:39" x14ac:dyDescent="0.25">
      <c r="AJ84" s="251"/>
      <c r="AL84" s="252"/>
      <c r="AM84" s="253"/>
    </row>
    <row r="85" spans="36:39" x14ac:dyDescent="0.25">
      <c r="AJ85" s="251"/>
      <c r="AL85" s="252"/>
      <c r="AM85" s="253"/>
    </row>
    <row r="86" spans="36:39" x14ac:dyDescent="0.25">
      <c r="AJ86" s="251"/>
      <c r="AL86" s="252"/>
      <c r="AM86" s="253"/>
    </row>
    <row r="87" spans="36:39" x14ac:dyDescent="0.25">
      <c r="AJ87" s="251"/>
      <c r="AL87" s="252"/>
      <c r="AM87" s="253"/>
    </row>
    <row r="88" spans="36:39" x14ac:dyDescent="0.25">
      <c r="AJ88" s="251"/>
      <c r="AL88" s="252"/>
      <c r="AM88" s="253"/>
    </row>
    <row r="89" spans="36:39" x14ac:dyDescent="0.25">
      <c r="AJ89" s="251"/>
      <c r="AL89" s="252"/>
      <c r="AM89" s="253"/>
    </row>
    <row r="90" spans="36:39" x14ac:dyDescent="0.25">
      <c r="AJ90" s="251"/>
      <c r="AL90" s="252"/>
      <c r="AM90" s="253"/>
    </row>
    <row r="91" spans="36:39" x14ac:dyDescent="0.25">
      <c r="AJ91" s="251"/>
      <c r="AL91" s="252"/>
      <c r="AM91" s="253"/>
    </row>
    <row r="92" spans="36:39" x14ac:dyDescent="0.25">
      <c r="AJ92" s="251"/>
      <c r="AL92" s="252"/>
      <c r="AM92" s="253"/>
    </row>
    <row r="93" spans="36:39" x14ac:dyDescent="0.25">
      <c r="AJ93" s="251"/>
      <c r="AL93" s="252"/>
      <c r="AM93" s="253"/>
    </row>
    <row r="94" spans="36:39" x14ac:dyDescent="0.25">
      <c r="AJ94" s="251"/>
      <c r="AL94" s="252"/>
      <c r="AM94" s="253"/>
    </row>
    <row r="95" spans="36:39" x14ac:dyDescent="0.25">
      <c r="AJ95" s="251"/>
      <c r="AL95" s="252"/>
      <c r="AM95" s="253"/>
    </row>
    <row r="96" spans="36:39" x14ac:dyDescent="0.25">
      <c r="AJ96" s="251"/>
      <c r="AL96" s="252"/>
      <c r="AM96" s="253"/>
    </row>
    <row r="97" spans="36:39" x14ac:dyDescent="0.25">
      <c r="AJ97" s="251"/>
      <c r="AL97" s="252"/>
      <c r="AM97" s="253"/>
    </row>
    <row r="98" spans="36:39" x14ac:dyDescent="0.25">
      <c r="AJ98" s="251"/>
      <c r="AL98" s="252"/>
      <c r="AM98" s="253"/>
    </row>
    <row r="99" spans="36:39" x14ac:dyDescent="0.25">
      <c r="AJ99" s="251"/>
      <c r="AL99" s="252"/>
      <c r="AM99" s="253"/>
    </row>
    <row r="100" spans="36:39" x14ac:dyDescent="0.25">
      <c r="AJ100" s="251"/>
      <c r="AL100" s="252"/>
      <c r="AM100" s="253"/>
    </row>
    <row r="101" spans="36:39" x14ac:dyDescent="0.25">
      <c r="AJ101" s="251"/>
      <c r="AL101" s="252"/>
      <c r="AM101" s="253"/>
    </row>
    <row r="102" spans="36:39" x14ac:dyDescent="0.25">
      <c r="AJ102" s="251"/>
      <c r="AL102" s="252"/>
      <c r="AM102" s="253"/>
    </row>
    <row r="103" spans="36:39" x14ac:dyDescent="0.25">
      <c r="AJ103" s="251"/>
      <c r="AL103" s="252"/>
      <c r="AM103" s="253"/>
    </row>
    <row r="104" spans="36:39" x14ac:dyDescent="0.25">
      <c r="AJ104" s="251"/>
      <c r="AL104" s="252"/>
      <c r="AM104" s="253"/>
    </row>
    <row r="105" spans="36:39" x14ac:dyDescent="0.25">
      <c r="AJ105" s="251"/>
      <c r="AL105" s="252"/>
      <c r="AM105" s="253"/>
    </row>
    <row r="106" spans="36:39" x14ac:dyDescent="0.25">
      <c r="AJ106" s="251"/>
      <c r="AL106" s="252"/>
      <c r="AM106" s="253"/>
    </row>
    <row r="107" spans="36:39" x14ac:dyDescent="0.25">
      <c r="AJ107" s="251"/>
      <c r="AL107" s="252"/>
      <c r="AM107" s="253"/>
    </row>
    <row r="108" spans="36:39" x14ac:dyDescent="0.25">
      <c r="AJ108" s="251"/>
      <c r="AL108" s="252"/>
      <c r="AM108" s="253"/>
    </row>
    <row r="109" spans="36:39" x14ac:dyDescent="0.25">
      <c r="AJ109" s="251"/>
      <c r="AL109" s="252"/>
      <c r="AM109" s="253"/>
    </row>
    <row r="110" spans="36:39" x14ac:dyDescent="0.25">
      <c r="AJ110" s="251"/>
      <c r="AL110" s="252"/>
      <c r="AM110" s="253"/>
    </row>
    <row r="111" spans="36:39" x14ac:dyDescent="0.25">
      <c r="AJ111" s="251"/>
      <c r="AL111" s="252"/>
      <c r="AM111" s="253"/>
    </row>
    <row r="112" spans="36:39" x14ac:dyDescent="0.25">
      <c r="AJ112" s="251"/>
      <c r="AL112" s="252"/>
      <c r="AM112" s="253"/>
    </row>
    <row r="113" spans="36:39" x14ac:dyDescent="0.25">
      <c r="AJ113" s="251"/>
      <c r="AL113" s="252"/>
      <c r="AM113" s="253"/>
    </row>
    <row r="114" spans="36:39" x14ac:dyDescent="0.25">
      <c r="AJ114" s="251"/>
      <c r="AL114" s="252"/>
      <c r="AM114" s="253"/>
    </row>
    <row r="115" spans="36:39" x14ac:dyDescent="0.25">
      <c r="AJ115" s="251"/>
      <c r="AL115" s="252"/>
      <c r="AM115" s="253"/>
    </row>
    <row r="116" spans="36:39" x14ac:dyDescent="0.25">
      <c r="AJ116" s="251"/>
      <c r="AL116" s="252"/>
      <c r="AM116" s="253"/>
    </row>
    <row r="117" spans="36:39" x14ac:dyDescent="0.25">
      <c r="AJ117" s="251"/>
      <c r="AL117" s="252"/>
      <c r="AM117" s="253"/>
    </row>
    <row r="118" spans="36:39" x14ac:dyDescent="0.25">
      <c r="AJ118" s="251"/>
      <c r="AL118" s="252"/>
      <c r="AM118" s="253"/>
    </row>
    <row r="119" spans="36:39" x14ac:dyDescent="0.25">
      <c r="AJ119" s="251"/>
      <c r="AL119" s="252"/>
      <c r="AM119" s="253"/>
    </row>
    <row r="120" spans="36:39" x14ac:dyDescent="0.25">
      <c r="AJ120" s="251"/>
      <c r="AL120" s="252"/>
      <c r="AM120" s="253"/>
    </row>
    <row r="121" spans="36:39" x14ac:dyDescent="0.25">
      <c r="AJ121" s="251"/>
      <c r="AL121" s="252"/>
      <c r="AM121" s="253"/>
    </row>
    <row r="122" spans="36:39" x14ac:dyDescent="0.25">
      <c r="AJ122" s="251"/>
      <c r="AL122" s="252"/>
      <c r="AM122" s="253"/>
    </row>
    <row r="123" spans="36:39" x14ac:dyDescent="0.25">
      <c r="AJ123" s="251"/>
      <c r="AL123" s="252"/>
      <c r="AM123" s="253"/>
    </row>
    <row r="124" spans="36:39" x14ac:dyDescent="0.25">
      <c r="AJ124" s="251"/>
      <c r="AL124" s="252"/>
      <c r="AM124" s="253"/>
    </row>
    <row r="125" spans="36:39" x14ac:dyDescent="0.25">
      <c r="AJ125" s="251"/>
      <c r="AL125" s="252"/>
      <c r="AM125" s="253"/>
    </row>
    <row r="126" spans="36:39" x14ac:dyDescent="0.25">
      <c r="AJ126" s="251"/>
      <c r="AL126" s="252"/>
      <c r="AM126" s="253"/>
    </row>
    <row r="127" spans="36:39" x14ac:dyDescent="0.25">
      <c r="AJ127" s="251"/>
      <c r="AL127" s="252"/>
      <c r="AM127" s="253"/>
    </row>
    <row r="128" spans="36:39" x14ac:dyDescent="0.25">
      <c r="AJ128" s="251"/>
      <c r="AL128" s="252"/>
      <c r="AM128" s="253"/>
    </row>
    <row r="129" spans="36:39" x14ac:dyDescent="0.25">
      <c r="AJ129" s="251"/>
      <c r="AL129" s="252"/>
      <c r="AM129" s="253"/>
    </row>
    <row r="130" spans="36:39" x14ac:dyDescent="0.25">
      <c r="AJ130" s="251"/>
      <c r="AL130" s="252"/>
      <c r="AM130" s="253"/>
    </row>
    <row r="131" spans="36:39" x14ac:dyDescent="0.25">
      <c r="AJ131" s="251"/>
      <c r="AL131" s="252"/>
      <c r="AM131" s="253"/>
    </row>
    <row r="132" spans="36:39" x14ac:dyDescent="0.25">
      <c r="AJ132" s="251"/>
      <c r="AL132" s="252"/>
      <c r="AM132" s="253"/>
    </row>
    <row r="133" spans="36:39" x14ac:dyDescent="0.25">
      <c r="AJ133" s="251"/>
      <c r="AL133" s="252"/>
      <c r="AM133" s="253"/>
    </row>
    <row r="134" spans="36:39" x14ac:dyDescent="0.25">
      <c r="AJ134" s="251"/>
      <c r="AL134" s="252"/>
      <c r="AM134" s="253"/>
    </row>
    <row r="135" spans="36:39" x14ac:dyDescent="0.25">
      <c r="AJ135" s="251"/>
      <c r="AL135" s="252"/>
      <c r="AM135" s="253"/>
    </row>
    <row r="136" spans="36:39" x14ac:dyDescent="0.25">
      <c r="AJ136" s="251"/>
      <c r="AL136" s="252"/>
      <c r="AM136" s="253"/>
    </row>
    <row r="137" spans="36:39" x14ac:dyDescent="0.25">
      <c r="AJ137" s="251"/>
      <c r="AL137" s="252"/>
      <c r="AM137" s="253"/>
    </row>
    <row r="138" spans="36:39" x14ac:dyDescent="0.25">
      <c r="AJ138" s="251"/>
      <c r="AL138" s="252"/>
      <c r="AM138" s="253"/>
    </row>
    <row r="139" spans="36:39" x14ac:dyDescent="0.25">
      <c r="AJ139" s="251"/>
      <c r="AL139" s="252"/>
      <c r="AM139" s="253"/>
    </row>
    <row r="140" spans="36:39" x14ac:dyDescent="0.25">
      <c r="AJ140" s="251"/>
      <c r="AL140" s="252"/>
      <c r="AM140" s="253"/>
    </row>
    <row r="141" spans="36:39" x14ac:dyDescent="0.25">
      <c r="AJ141" s="251"/>
      <c r="AL141" s="252"/>
      <c r="AM141" s="253"/>
    </row>
    <row r="142" spans="36:39" x14ac:dyDescent="0.25">
      <c r="AJ142" s="251"/>
      <c r="AL142" s="252"/>
      <c r="AM142" s="253"/>
    </row>
    <row r="143" spans="36:39" x14ac:dyDescent="0.25">
      <c r="AJ143" s="251"/>
      <c r="AL143" s="252"/>
      <c r="AM143" s="253"/>
    </row>
    <row r="144" spans="36:39" x14ac:dyDescent="0.25">
      <c r="AJ144" s="251"/>
      <c r="AL144" s="252"/>
      <c r="AM144" s="253"/>
    </row>
    <row r="145" spans="36:39" x14ac:dyDescent="0.25">
      <c r="AJ145" s="251"/>
      <c r="AL145" s="252"/>
      <c r="AM145" s="253"/>
    </row>
    <row r="146" spans="36:39" x14ac:dyDescent="0.25">
      <c r="AJ146" s="251"/>
      <c r="AL146" s="252"/>
      <c r="AM146" s="253"/>
    </row>
    <row r="147" spans="36:39" x14ac:dyDescent="0.25">
      <c r="AJ147" s="251"/>
      <c r="AL147" s="252"/>
      <c r="AM147" s="253"/>
    </row>
    <row r="148" spans="36:39" x14ac:dyDescent="0.25">
      <c r="AJ148" s="251"/>
      <c r="AL148" s="252"/>
      <c r="AM148" s="253"/>
    </row>
    <row r="149" spans="36:39" x14ac:dyDescent="0.25">
      <c r="AJ149" s="251"/>
      <c r="AL149" s="252"/>
      <c r="AM149" s="253"/>
    </row>
    <row r="150" spans="36:39" x14ac:dyDescent="0.25">
      <c r="AJ150" s="251"/>
      <c r="AL150" s="252"/>
      <c r="AM150" s="253"/>
    </row>
    <row r="151" spans="36:39" x14ac:dyDescent="0.25">
      <c r="AJ151" s="251"/>
      <c r="AL151" s="252"/>
      <c r="AM151" s="2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zoomScale="58" zoomScaleNormal="58" workbookViewId="0">
      <selection sqref="A1:W1048576"/>
    </sheetView>
  </sheetViews>
  <sheetFormatPr defaultRowHeight="13.8" x14ac:dyDescent="0.25"/>
  <cols>
    <col min="1" max="1" width="41.19921875" bestFit="1" customWidth="1"/>
  </cols>
  <sheetData>
    <row r="1" spans="1:23" x14ac:dyDescent="0.25">
      <c r="A1" t="s">
        <v>2444</v>
      </c>
      <c r="B1" t="s">
        <v>2445</v>
      </c>
      <c r="C1" t="s">
        <v>2446</v>
      </c>
      <c r="D1" t="s">
        <v>2447</v>
      </c>
      <c r="E1" t="s">
        <v>2449</v>
      </c>
      <c r="F1" t="s">
        <v>2450</v>
      </c>
      <c r="G1" t="s">
        <v>2453</v>
      </c>
      <c r="H1" t="s">
        <v>2455</v>
      </c>
      <c r="I1" t="s">
        <v>2456</v>
      </c>
      <c r="J1" t="s">
        <v>2457</v>
      </c>
      <c r="K1" t="s">
        <v>2458</v>
      </c>
      <c r="L1" t="s">
        <v>2459</v>
      </c>
      <c r="M1" t="s">
        <v>2461</v>
      </c>
      <c r="N1" t="s">
        <v>2462</v>
      </c>
      <c r="O1" t="s">
        <v>2463</v>
      </c>
      <c r="P1" t="s">
        <v>2464</v>
      </c>
      <c r="Q1" t="s">
        <v>2465</v>
      </c>
      <c r="R1" t="s">
        <v>2466</v>
      </c>
      <c r="S1" t="s">
        <v>2467</v>
      </c>
      <c r="T1" t="s">
        <v>2468</v>
      </c>
      <c r="U1" t="s">
        <v>2469</v>
      </c>
      <c r="V1" t="s">
        <v>2470</v>
      </c>
      <c r="W1" t="s">
        <v>2471</v>
      </c>
    </row>
    <row r="2" spans="1:23" x14ac:dyDescent="0.25">
      <c r="A2" t="s">
        <v>2472</v>
      </c>
      <c r="B2" t="s">
        <v>2473</v>
      </c>
      <c r="C2" t="s">
        <v>2474</v>
      </c>
      <c r="D2" t="s">
        <v>2475</v>
      </c>
      <c r="E2" t="s">
        <v>2477</v>
      </c>
      <c r="F2" t="s">
        <v>2478</v>
      </c>
      <c r="G2" t="s">
        <v>2481</v>
      </c>
      <c r="H2" t="s">
        <v>2483</v>
      </c>
      <c r="I2" t="s">
        <v>2484</v>
      </c>
      <c r="J2" t="s">
        <v>2485</v>
      </c>
      <c r="K2" t="s">
        <v>2486</v>
      </c>
      <c r="L2" t="s">
        <v>2487</v>
      </c>
      <c r="M2" t="s">
        <v>2489</v>
      </c>
      <c r="N2" t="s">
        <v>2490</v>
      </c>
      <c r="O2" t="s">
        <v>2491</v>
      </c>
      <c r="P2" t="s">
        <v>2492</v>
      </c>
      <c r="Q2" t="s">
        <v>2493</v>
      </c>
      <c r="R2" t="s">
        <v>2494</v>
      </c>
      <c r="S2" t="s">
        <v>2495</v>
      </c>
      <c r="T2" t="s">
        <v>2496</v>
      </c>
      <c r="U2" t="s">
        <v>2497</v>
      </c>
      <c r="V2" t="s">
        <v>2498</v>
      </c>
      <c r="W2" t="s">
        <v>2499</v>
      </c>
    </row>
    <row r="3" spans="1:23" x14ac:dyDescent="0.25">
      <c r="A3" t="s">
        <v>2500</v>
      </c>
      <c r="B3">
        <v>65540590.869999997</v>
      </c>
      <c r="C3">
        <v>1806354.45</v>
      </c>
      <c r="D3">
        <v>6039820.4199999999</v>
      </c>
      <c r="E3">
        <v>41356924.289999999</v>
      </c>
      <c r="F3">
        <v>31266988.120000001</v>
      </c>
      <c r="G3">
        <v>1670</v>
      </c>
      <c r="H3">
        <v>199963.37</v>
      </c>
      <c r="I3">
        <v>19750</v>
      </c>
      <c r="J3">
        <v>-7570121.9699999997</v>
      </c>
      <c r="K3">
        <v>-40921761.060000002</v>
      </c>
      <c r="L3">
        <v>183789214.05000001</v>
      </c>
      <c r="M3">
        <v>46547010.399999999</v>
      </c>
      <c r="N3">
        <v>2987800</v>
      </c>
      <c r="O3">
        <v>17382.66</v>
      </c>
      <c r="P3">
        <v>39713652.100000001</v>
      </c>
      <c r="Q3">
        <v>1536434.04</v>
      </c>
      <c r="R3">
        <v>49794374.100000001</v>
      </c>
      <c r="S3">
        <v>70126</v>
      </c>
      <c r="T3">
        <v>33488</v>
      </c>
      <c r="U3">
        <v>17953876.739999998</v>
      </c>
      <c r="V3">
        <v>4424042.46</v>
      </c>
      <c r="W3">
        <v>136350</v>
      </c>
    </row>
    <row r="4" spans="1:23" x14ac:dyDescent="0.25">
      <c r="A4" t="s">
        <v>2505</v>
      </c>
      <c r="B4">
        <v>704839.42</v>
      </c>
      <c r="C4">
        <v>4857</v>
      </c>
      <c r="D4">
        <v>66346.61</v>
      </c>
      <c r="E4">
        <v>2552907.2599999998</v>
      </c>
      <c r="F4">
        <v>146097.85999999999</v>
      </c>
      <c r="H4">
        <v>0</v>
      </c>
      <c r="J4">
        <v>3303680.37</v>
      </c>
      <c r="K4">
        <v>149851.44</v>
      </c>
      <c r="L4">
        <v>198336.84</v>
      </c>
      <c r="M4">
        <v>437653.69</v>
      </c>
      <c r="P4">
        <v>453080</v>
      </c>
      <c r="Q4">
        <v>26404</v>
      </c>
      <c r="R4">
        <v>669387</v>
      </c>
      <c r="U4">
        <v>252813.19</v>
      </c>
      <c r="V4">
        <v>59058</v>
      </c>
    </row>
    <row r="5" spans="1:23" x14ac:dyDescent="0.25">
      <c r="A5" t="s">
        <v>2506</v>
      </c>
      <c r="B5">
        <v>789469.61</v>
      </c>
      <c r="C5">
        <v>41666.6</v>
      </c>
      <c r="D5">
        <v>114772.94</v>
      </c>
      <c r="E5">
        <v>381882.89</v>
      </c>
      <c r="F5">
        <v>201837.08</v>
      </c>
      <c r="H5">
        <v>0</v>
      </c>
      <c r="J5">
        <v>-614134.56000000006</v>
      </c>
      <c r="K5">
        <v>143927.69</v>
      </c>
      <c r="L5">
        <v>2159407.13</v>
      </c>
      <c r="M5">
        <v>385638.64</v>
      </c>
      <c r="P5">
        <v>455200</v>
      </c>
      <c r="R5">
        <v>557940</v>
      </c>
      <c r="U5">
        <v>284598.08</v>
      </c>
      <c r="V5">
        <v>58271.7</v>
      </c>
    </row>
    <row r="6" spans="1:23" x14ac:dyDescent="0.25">
      <c r="A6" t="s">
        <v>2507</v>
      </c>
      <c r="B6">
        <v>597709.48</v>
      </c>
      <c r="C6">
        <v>12099.47</v>
      </c>
      <c r="D6">
        <v>51302.74</v>
      </c>
      <c r="E6">
        <v>709696.55</v>
      </c>
      <c r="F6">
        <v>828454.76</v>
      </c>
      <c r="H6">
        <v>0</v>
      </c>
      <c r="J6">
        <v>-813218.3</v>
      </c>
      <c r="K6">
        <v>169051.27</v>
      </c>
      <c r="L6">
        <v>3104237.14</v>
      </c>
      <c r="M6">
        <v>318527.21000000002</v>
      </c>
      <c r="P6">
        <v>825120</v>
      </c>
      <c r="Q6">
        <v>4530</v>
      </c>
      <c r="R6">
        <v>927018</v>
      </c>
      <c r="U6">
        <v>341847.84</v>
      </c>
      <c r="V6">
        <v>40648.480000000003</v>
      </c>
    </row>
    <row r="7" spans="1:23" x14ac:dyDescent="0.25">
      <c r="A7" t="s">
        <v>2508</v>
      </c>
      <c r="B7">
        <v>669558.91</v>
      </c>
      <c r="C7">
        <v>44485.55</v>
      </c>
      <c r="D7">
        <v>46197.919999999998</v>
      </c>
      <c r="E7">
        <v>3</v>
      </c>
      <c r="F7">
        <v>306964.65999999997</v>
      </c>
      <c r="H7">
        <v>0</v>
      </c>
      <c r="J7">
        <v>-301857.08</v>
      </c>
      <c r="K7">
        <v>317453.34000000003</v>
      </c>
      <c r="L7">
        <v>1481598.18</v>
      </c>
      <c r="M7">
        <v>518231.45</v>
      </c>
      <c r="P7">
        <v>681780</v>
      </c>
      <c r="R7">
        <v>890178</v>
      </c>
      <c r="S7">
        <v>920</v>
      </c>
      <c r="U7">
        <v>529388.27</v>
      </c>
      <c r="V7">
        <v>7309.58</v>
      </c>
    </row>
    <row r="8" spans="1:23" x14ac:dyDescent="0.25">
      <c r="A8" t="s">
        <v>2509</v>
      </c>
      <c r="B8">
        <v>927961.64</v>
      </c>
      <c r="C8">
        <v>21736.07</v>
      </c>
      <c r="D8">
        <v>58173.39</v>
      </c>
      <c r="E8">
        <v>3</v>
      </c>
      <c r="F8">
        <v>914557</v>
      </c>
      <c r="H8">
        <v>0</v>
      </c>
      <c r="J8">
        <v>-1615883.46</v>
      </c>
      <c r="K8">
        <v>34170</v>
      </c>
      <c r="L8">
        <v>3577514.61</v>
      </c>
      <c r="M8">
        <v>492260.86</v>
      </c>
      <c r="P8">
        <v>436720</v>
      </c>
      <c r="R8">
        <v>666602</v>
      </c>
      <c r="U8">
        <v>168485.95</v>
      </c>
      <c r="V8">
        <v>18762.96</v>
      </c>
    </row>
    <row r="9" spans="1:23" x14ac:dyDescent="0.25">
      <c r="A9" t="s">
        <v>2510</v>
      </c>
      <c r="B9">
        <v>384569.61</v>
      </c>
      <c r="C9">
        <v>1981.65</v>
      </c>
      <c r="D9">
        <v>41949.41</v>
      </c>
      <c r="E9">
        <v>164904.71</v>
      </c>
      <c r="F9">
        <v>218655.21</v>
      </c>
      <c r="H9">
        <v>0</v>
      </c>
      <c r="J9">
        <v>859141.36</v>
      </c>
      <c r="K9">
        <v>74665.13</v>
      </c>
      <c r="L9">
        <v>80851.62</v>
      </c>
      <c r="M9">
        <v>149863.37</v>
      </c>
      <c r="P9">
        <v>172840</v>
      </c>
      <c r="R9">
        <v>238074</v>
      </c>
      <c r="U9">
        <v>186403.49</v>
      </c>
      <c r="V9">
        <v>42298.400000000001</v>
      </c>
    </row>
    <row r="10" spans="1:23" x14ac:dyDescent="0.25">
      <c r="A10" t="s">
        <v>2511</v>
      </c>
      <c r="B10">
        <v>884874.88</v>
      </c>
      <c r="C10">
        <v>40177.599999999999</v>
      </c>
      <c r="D10">
        <v>232244.56</v>
      </c>
      <c r="E10">
        <v>935543.62</v>
      </c>
      <c r="F10">
        <v>1208392.3600000001</v>
      </c>
      <c r="H10">
        <v>0</v>
      </c>
      <c r="J10">
        <v>924779.47</v>
      </c>
      <c r="K10">
        <v>238491.32</v>
      </c>
      <c r="L10">
        <v>2359303.7200000002</v>
      </c>
      <c r="M10">
        <v>373556.99</v>
      </c>
      <c r="P10">
        <v>710080</v>
      </c>
      <c r="R10">
        <v>870731</v>
      </c>
      <c r="U10">
        <v>208113.32</v>
      </c>
      <c r="V10">
        <v>122984.16</v>
      </c>
    </row>
    <row r="11" spans="1:23" x14ac:dyDescent="0.25">
      <c r="A11" t="s">
        <v>2512</v>
      </c>
      <c r="B11">
        <v>590829.98</v>
      </c>
      <c r="C11">
        <v>2615.1999999999998</v>
      </c>
      <c r="D11">
        <v>12932.99</v>
      </c>
      <c r="E11">
        <v>707414.1</v>
      </c>
      <c r="F11">
        <v>174922.59</v>
      </c>
      <c r="J11">
        <v>-706462.6</v>
      </c>
      <c r="K11">
        <v>111739.82</v>
      </c>
      <c r="L11">
        <v>2243800.1</v>
      </c>
      <c r="M11">
        <v>173684.77</v>
      </c>
      <c r="P11">
        <v>435400</v>
      </c>
      <c r="R11">
        <v>513963</v>
      </c>
      <c r="U11">
        <v>141419.75</v>
      </c>
      <c r="V11">
        <v>18189.48</v>
      </c>
    </row>
    <row r="12" spans="1:23" x14ac:dyDescent="0.25">
      <c r="A12" t="s">
        <v>2513</v>
      </c>
      <c r="B12">
        <v>935235.52</v>
      </c>
      <c r="C12">
        <v>14521.3</v>
      </c>
      <c r="D12">
        <v>220173.73</v>
      </c>
      <c r="E12">
        <v>3</v>
      </c>
      <c r="F12">
        <v>204749.7</v>
      </c>
      <c r="H12">
        <v>0</v>
      </c>
      <c r="J12">
        <v>-1196332.52</v>
      </c>
      <c r="K12">
        <v>170579.61</v>
      </c>
      <c r="L12">
        <v>2541297.98</v>
      </c>
      <c r="M12">
        <v>316152.64</v>
      </c>
      <c r="P12">
        <v>540440</v>
      </c>
      <c r="R12">
        <v>658290</v>
      </c>
      <c r="U12">
        <v>234142.22</v>
      </c>
      <c r="V12">
        <v>7222.24</v>
      </c>
    </row>
    <row r="13" spans="1:23" x14ac:dyDescent="0.25">
      <c r="A13" t="s">
        <v>2514</v>
      </c>
      <c r="B13">
        <v>309105.83</v>
      </c>
      <c r="C13">
        <v>5008.28</v>
      </c>
      <c r="D13">
        <v>24233.919999999998</v>
      </c>
      <c r="E13">
        <v>1750255.5</v>
      </c>
      <c r="F13">
        <v>220656.17</v>
      </c>
      <c r="H13">
        <v>0</v>
      </c>
      <c r="J13">
        <v>-155032.76</v>
      </c>
      <c r="K13">
        <v>63682.58</v>
      </c>
      <c r="L13">
        <v>2357450.56</v>
      </c>
      <c r="M13">
        <v>199824.45</v>
      </c>
      <c r="P13">
        <v>168280</v>
      </c>
      <c r="Q13">
        <v>1500</v>
      </c>
      <c r="R13">
        <v>239768</v>
      </c>
      <c r="U13">
        <v>80518.69</v>
      </c>
      <c r="V13">
        <v>31708.44</v>
      </c>
    </row>
    <row r="14" spans="1:23" x14ac:dyDescent="0.25">
      <c r="A14" t="s">
        <v>2515</v>
      </c>
      <c r="B14">
        <v>439416.41</v>
      </c>
      <c r="C14">
        <v>16604.03</v>
      </c>
      <c r="D14">
        <v>63462.36</v>
      </c>
      <c r="E14">
        <v>708022.63</v>
      </c>
      <c r="F14">
        <v>375848.57</v>
      </c>
      <c r="H14">
        <v>0</v>
      </c>
      <c r="J14">
        <v>-1807595.1</v>
      </c>
      <c r="K14">
        <v>73459.3</v>
      </c>
      <c r="L14">
        <v>3416597.09</v>
      </c>
      <c r="M14">
        <v>255189.98</v>
      </c>
      <c r="P14">
        <v>423000</v>
      </c>
      <c r="R14">
        <v>528042</v>
      </c>
      <c r="U14">
        <v>57894.83</v>
      </c>
      <c r="V14">
        <v>100888.88</v>
      </c>
    </row>
    <row r="15" spans="1:23" x14ac:dyDescent="0.25">
      <c r="A15" t="s">
        <v>2516</v>
      </c>
      <c r="B15">
        <v>1011553.22</v>
      </c>
      <c r="C15">
        <v>20780.900000000001</v>
      </c>
      <c r="D15">
        <v>20024.990000000002</v>
      </c>
      <c r="E15">
        <v>2053940.05</v>
      </c>
      <c r="F15">
        <v>312496.46000000002</v>
      </c>
      <c r="H15">
        <v>0</v>
      </c>
      <c r="J15">
        <v>306020.83</v>
      </c>
      <c r="K15">
        <v>203243.82</v>
      </c>
      <c r="L15">
        <v>3110817.16</v>
      </c>
      <c r="M15">
        <v>358743.11</v>
      </c>
      <c r="P15">
        <v>483040</v>
      </c>
      <c r="R15">
        <v>681178</v>
      </c>
      <c r="U15">
        <v>229465.68</v>
      </c>
      <c r="V15">
        <v>52344.08</v>
      </c>
    </row>
    <row r="16" spans="1:23" x14ac:dyDescent="0.25">
      <c r="A16" t="s">
        <v>2517</v>
      </c>
      <c r="B16">
        <v>823997.53</v>
      </c>
      <c r="C16">
        <v>18982.87</v>
      </c>
      <c r="D16">
        <v>87553.24</v>
      </c>
      <c r="E16">
        <v>1371276.78</v>
      </c>
      <c r="F16">
        <v>505452.93</v>
      </c>
      <c r="J16">
        <v>-1465393.28</v>
      </c>
      <c r="K16">
        <v>158506.38</v>
      </c>
      <c r="L16">
        <v>4381554.71</v>
      </c>
      <c r="M16">
        <v>321896.09000000003</v>
      </c>
      <c r="P16">
        <v>581040</v>
      </c>
      <c r="R16">
        <v>661913</v>
      </c>
      <c r="S16">
        <v>11500</v>
      </c>
      <c r="U16">
        <v>296768.81</v>
      </c>
      <c r="V16">
        <v>73848.740000000005</v>
      </c>
    </row>
    <row r="17" spans="1:22" x14ac:dyDescent="0.25">
      <c r="A17" t="s">
        <v>2518</v>
      </c>
      <c r="B17">
        <v>850475.97</v>
      </c>
      <c r="C17">
        <v>20706.8</v>
      </c>
      <c r="D17">
        <v>55356.56</v>
      </c>
      <c r="E17">
        <v>1532.93</v>
      </c>
      <c r="F17">
        <v>200180.81</v>
      </c>
      <c r="H17">
        <v>0</v>
      </c>
      <c r="J17">
        <v>-1252991.06</v>
      </c>
      <c r="K17">
        <v>97481.69</v>
      </c>
      <c r="L17">
        <v>2824820.87</v>
      </c>
      <c r="M17">
        <v>308157.24</v>
      </c>
      <c r="P17">
        <v>550920</v>
      </c>
      <c r="R17">
        <v>719575</v>
      </c>
      <c r="U17">
        <v>530525.17000000004</v>
      </c>
      <c r="V17">
        <v>42485.5</v>
      </c>
    </row>
    <row r="18" spans="1:22" x14ac:dyDescent="0.25">
      <c r="A18" t="s">
        <v>2519</v>
      </c>
      <c r="B18">
        <v>1037413.13</v>
      </c>
      <c r="C18">
        <v>9042.56</v>
      </c>
      <c r="D18">
        <v>37659.46</v>
      </c>
      <c r="E18">
        <v>12608.72</v>
      </c>
      <c r="F18">
        <v>343145.15</v>
      </c>
      <c r="J18">
        <v>-886470.27</v>
      </c>
      <c r="K18">
        <v>227585.23</v>
      </c>
      <c r="L18">
        <v>2287611.84</v>
      </c>
      <c r="M18">
        <v>437705.08</v>
      </c>
      <c r="P18">
        <v>456680</v>
      </c>
      <c r="R18">
        <v>634176</v>
      </c>
      <c r="U18">
        <v>325342.14</v>
      </c>
      <c r="V18">
        <v>8024.72</v>
      </c>
    </row>
    <row r="19" spans="1:22" x14ac:dyDescent="0.25">
      <c r="A19" t="s">
        <v>2520</v>
      </c>
      <c r="B19">
        <v>799852.64</v>
      </c>
      <c r="C19">
        <v>4787.2</v>
      </c>
      <c r="D19">
        <v>61884.58</v>
      </c>
      <c r="E19">
        <v>10004</v>
      </c>
      <c r="F19">
        <v>123078.85</v>
      </c>
      <c r="H19">
        <v>0</v>
      </c>
      <c r="J19">
        <v>-1704007.85</v>
      </c>
      <c r="K19">
        <v>1033.52</v>
      </c>
      <c r="L19">
        <v>2658489.6</v>
      </c>
      <c r="M19">
        <v>386047.44</v>
      </c>
      <c r="P19">
        <v>878840</v>
      </c>
      <c r="Q19">
        <v>14000</v>
      </c>
      <c r="R19">
        <v>956698</v>
      </c>
      <c r="U19">
        <v>189435.84</v>
      </c>
      <c r="V19">
        <v>3961.6</v>
      </c>
    </row>
    <row r="20" spans="1:22" x14ac:dyDescent="0.25">
      <c r="A20" t="s">
        <v>2521</v>
      </c>
      <c r="B20">
        <v>819382.23</v>
      </c>
      <c r="C20">
        <v>16293.25</v>
      </c>
      <c r="D20">
        <v>36126.699999999997</v>
      </c>
      <c r="E20">
        <v>3975145.34</v>
      </c>
      <c r="F20">
        <v>190228.43</v>
      </c>
      <c r="H20">
        <v>-1618</v>
      </c>
      <c r="J20">
        <v>4501432.5199999996</v>
      </c>
      <c r="K20">
        <v>101444.32</v>
      </c>
      <c r="L20">
        <v>712043.8</v>
      </c>
      <c r="M20">
        <v>179767.31</v>
      </c>
      <c r="P20">
        <v>493960</v>
      </c>
      <c r="R20">
        <v>601002</v>
      </c>
      <c r="U20">
        <v>209195.56</v>
      </c>
      <c r="V20">
        <v>58696.44</v>
      </c>
    </row>
    <row r="21" spans="1:22" x14ac:dyDescent="0.25">
      <c r="A21" t="s">
        <v>2522</v>
      </c>
      <c r="B21">
        <v>464604.93</v>
      </c>
      <c r="C21">
        <v>15175.68</v>
      </c>
      <c r="D21">
        <v>68367.37</v>
      </c>
      <c r="E21">
        <v>149434.42000000001</v>
      </c>
      <c r="F21">
        <v>425587.92</v>
      </c>
      <c r="H21">
        <v>0</v>
      </c>
      <c r="J21">
        <v>-3086676.26</v>
      </c>
      <c r="K21">
        <v>133623.93</v>
      </c>
      <c r="L21">
        <v>4272663.5999999996</v>
      </c>
      <c r="M21">
        <v>230523.91</v>
      </c>
      <c r="P21">
        <v>593600</v>
      </c>
      <c r="R21">
        <v>670334</v>
      </c>
      <c r="U21">
        <v>192107.66</v>
      </c>
      <c r="V21">
        <v>60335.8</v>
      </c>
    </row>
    <row r="22" spans="1:22" x14ac:dyDescent="0.25">
      <c r="A22" t="s">
        <v>2523</v>
      </c>
      <c r="B22">
        <v>819168.79</v>
      </c>
      <c r="C22">
        <v>1009.95</v>
      </c>
      <c r="D22">
        <v>32954.53</v>
      </c>
      <c r="E22">
        <v>1014076.08</v>
      </c>
      <c r="F22">
        <v>376630.92</v>
      </c>
      <c r="H22">
        <v>0</v>
      </c>
      <c r="J22">
        <v>284081.45</v>
      </c>
      <c r="K22">
        <v>114076.75</v>
      </c>
      <c r="L22">
        <v>2054348.01</v>
      </c>
      <c r="M22">
        <v>283429.59999999998</v>
      </c>
      <c r="P22">
        <v>475000</v>
      </c>
      <c r="R22">
        <v>550712</v>
      </c>
      <c r="U22">
        <v>194698.98</v>
      </c>
      <c r="V22">
        <v>61404.56</v>
      </c>
    </row>
    <row r="23" spans="1:22" x14ac:dyDescent="0.25">
      <c r="A23" t="s">
        <v>2584</v>
      </c>
      <c r="B23">
        <v>1540897.36</v>
      </c>
      <c r="C23">
        <v>47118.97</v>
      </c>
      <c r="D23">
        <v>16510.810000000001</v>
      </c>
      <c r="E23">
        <v>4</v>
      </c>
      <c r="F23">
        <v>51585.51</v>
      </c>
      <c r="H23">
        <v>0</v>
      </c>
      <c r="J23">
        <v>-641799.1</v>
      </c>
      <c r="K23">
        <v>199179.87</v>
      </c>
      <c r="L23">
        <v>2203520.5099999998</v>
      </c>
      <c r="M23">
        <v>336641.18</v>
      </c>
      <c r="P23">
        <v>326320</v>
      </c>
      <c r="Q23">
        <v>300</v>
      </c>
      <c r="R23">
        <v>539256</v>
      </c>
      <c r="U23">
        <v>115241.12</v>
      </c>
      <c r="V23">
        <v>19750.439999999999</v>
      </c>
    </row>
    <row r="24" spans="1:22" x14ac:dyDescent="0.25">
      <c r="A24" t="s">
        <v>2524</v>
      </c>
      <c r="B24">
        <v>1581994.38</v>
      </c>
      <c r="C24">
        <v>15554.4</v>
      </c>
      <c r="D24">
        <v>98308.25</v>
      </c>
      <c r="E24">
        <v>140315.12</v>
      </c>
      <c r="F24">
        <v>1166496.51</v>
      </c>
      <c r="H24">
        <v>0</v>
      </c>
      <c r="K24">
        <v>235848.49</v>
      </c>
      <c r="L24">
        <v>2350727.5299999998</v>
      </c>
      <c r="M24">
        <v>898310.53</v>
      </c>
      <c r="N24">
        <v>492000</v>
      </c>
      <c r="P24">
        <v>710420.8</v>
      </c>
      <c r="Q24">
        <v>240000</v>
      </c>
      <c r="R24">
        <v>852798.8</v>
      </c>
      <c r="U24">
        <v>828037.01</v>
      </c>
      <c r="V24">
        <v>120615.48</v>
      </c>
    </row>
    <row r="25" spans="1:22" x14ac:dyDescent="0.25">
      <c r="A25" t="s">
        <v>2525</v>
      </c>
      <c r="B25">
        <v>332352.03999999998</v>
      </c>
      <c r="C25">
        <v>18617.84</v>
      </c>
      <c r="D25">
        <v>149107.16</v>
      </c>
      <c r="E25">
        <v>1052955.25</v>
      </c>
      <c r="F25">
        <v>399125.02</v>
      </c>
      <c r="H25">
        <v>0</v>
      </c>
      <c r="K25">
        <v>-1239454.57</v>
      </c>
      <c r="L25">
        <v>3163898.35</v>
      </c>
      <c r="M25">
        <v>585775.41</v>
      </c>
      <c r="P25">
        <v>541394</v>
      </c>
      <c r="R25">
        <v>655258</v>
      </c>
      <c r="U25">
        <v>316085.8</v>
      </c>
      <c r="V25">
        <v>65562.080000000002</v>
      </c>
    </row>
    <row r="26" spans="1:22" x14ac:dyDescent="0.25">
      <c r="A26" t="s">
        <v>2526</v>
      </c>
      <c r="B26">
        <v>905519.6</v>
      </c>
      <c r="C26">
        <v>23853</v>
      </c>
      <c r="D26">
        <v>90279.16</v>
      </c>
      <c r="E26">
        <v>1096005.43</v>
      </c>
      <c r="F26">
        <v>788437.27</v>
      </c>
      <c r="H26">
        <v>233.37</v>
      </c>
      <c r="K26">
        <v>4826866.46</v>
      </c>
      <c r="L26">
        <v>-2060186.09</v>
      </c>
      <c r="M26">
        <v>793179.98</v>
      </c>
      <c r="O26">
        <v>149.19999999999999</v>
      </c>
      <c r="P26">
        <v>844218</v>
      </c>
      <c r="R26">
        <v>950436</v>
      </c>
      <c r="U26">
        <v>294415.71000000002</v>
      </c>
      <c r="V26">
        <v>126854.68</v>
      </c>
    </row>
    <row r="27" spans="1:22" x14ac:dyDescent="0.25">
      <c r="A27" t="s">
        <v>2527</v>
      </c>
      <c r="B27">
        <v>813367.28</v>
      </c>
      <c r="C27">
        <v>20233.04</v>
      </c>
      <c r="D27">
        <v>106687.88</v>
      </c>
      <c r="E27">
        <v>416325.54</v>
      </c>
      <c r="F27">
        <v>468723.86</v>
      </c>
      <c r="H27">
        <v>0</v>
      </c>
      <c r="K27">
        <v>-1182994.96</v>
      </c>
      <c r="L27">
        <v>2920599.11</v>
      </c>
      <c r="M27">
        <v>689724.33</v>
      </c>
      <c r="N27">
        <v>-25200</v>
      </c>
      <c r="P27">
        <v>827375.6</v>
      </c>
      <c r="R27">
        <v>946116.6</v>
      </c>
      <c r="U27">
        <v>334146.12</v>
      </c>
      <c r="V27">
        <v>73503.759999999995</v>
      </c>
    </row>
    <row r="28" spans="1:22" x14ac:dyDescent="0.25">
      <c r="A28" t="s">
        <v>2528</v>
      </c>
      <c r="B28">
        <v>742337.51</v>
      </c>
      <c r="C28">
        <v>7963.36</v>
      </c>
      <c r="D28">
        <v>39830.089999999997</v>
      </c>
      <c r="E28">
        <v>471876.06</v>
      </c>
      <c r="F28">
        <v>234912.68</v>
      </c>
      <c r="H28">
        <v>0</v>
      </c>
      <c r="K28">
        <v>71144.55</v>
      </c>
      <c r="L28">
        <v>1187021.07</v>
      </c>
      <c r="M28">
        <v>574501.02</v>
      </c>
      <c r="P28">
        <v>891758</v>
      </c>
      <c r="R28">
        <v>992776</v>
      </c>
      <c r="U28">
        <v>131889.29999999999</v>
      </c>
      <c r="V28">
        <v>47724.04</v>
      </c>
    </row>
    <row r="29" spans="1:22" x14ac:dyDescent="0.25">
      <c r="A29" t="s">
        <v>2529</v>
      </c>
      <c r="B29">
        <v>652938.63</v>
      </c>
      <c r="C29">
        <v>40423.269999999997</v>
      </c>
      <c r="D29">
        <v>88649.64</v>
      </c>
      <c r="E29">
        <v>714064.45</v>
      </c>
      <c r="F29">
        <v>320499.40999999997</v>
      </c>
      <c r="H29">
        <v>0</v>
      </c>
      <c r="K29">
        <v>-1250268.82</v>
      </c>
      <c r="L29">
        <v>2650223.29</v>
      </c>
      <c r="M29">
        <v>609761.59</v>
      </c>
      <c r="N29">
        <v>162000</v>
      </c>
      <c r="P29">
        <v>599984</v>
      </c>
      <c r="Q29">
        <v>7750</v>
      </c>
      <c r="R29">
        <v>634534</v>
      </c>
      <c r="U29">
        <v>205356.66</v>
      </c>
      <c r="V29">
        <v>53665.88</v>
      </c>
    </row>
    <row r="30" spans="1:22" x14ac:dyDescent="0.25">
      <c r="A30" t="s">
        <v>2530</v>
      </c>
      <c r="B30">
        <v>557634.18999999994</v>
      </c>
      <c r="C30">
        <v>23680</v>
      </c>
      <c r="D30">
        <v>161231.04000000001</v>
      </c>
      <c r="E30">
        <v>1856733.2</v>
      </c>
      <c r="F30">
        <v>110716.52</v>
      </c>
      <c r="H30">
        <v>0</v>
      </c>
      <c r="K30">
        <v>931499.57</v>
      </c>
      <c r="L30">
        <v>1714501.17</v>
      </c>
      <c r="M30">
        <v>562809.22</v>
      </c>
      <c r="P30">
        <v>253160</v>
      </c>
      <c r="R30">
        <v>362468</v>
      </c>
      <c r="U30">
        <v>250465.77</v>
      </c>
      <c r="V30">
        <v>57591.24</v>
      </c>
    </row>
    <row r="31" spans="1:22" x14ac:dyDescent="0.25">
      <c r="A31" t="s">
        <v>2531</v>
      </c>
      <c r="B31">
        <v>538906.88</v>
      </c>
      <c r="C31">
        <v>1888.2</v>
      </c>
      <c r="D31">
        <v>95312.94</v>
      </c>
      <c r="E31">
        <v>649587.77</v>
      </c>
      <c r="F31">
        <v>567815.21</v>
      </c>
      <c r="H31">
        <v>0</v>
      </c>
      <c r="K31">
        <v>-559634.57999999996</v>
      </c>
      <c r="L31">
        <v>2482860.59</v>
      </c>
      <c r="M31">
        <v>424589.29</v>
      </c>
      <c r="P31">
        <v>830920</v>
      </c>
      <c r="R31">
        <v>902094</v>
      </c>
      <c r="U31">
        <v>269546.07</v>
      </c>
      <c r="V31">
        <v>81608.08</v>
      </c>
    </row>
    <row r="32" spans="1:22" x14ac:dyDescent="0.25">
      <c r="A32" t="s">
        <v>2532</v>
      </c>
      <c r="B32">
        <v>388170.12</v>
      </c>
      <c r="C32">
        <v>2014.5</v>
      </c>
      <c r="D32">
        <v>63707.51</v>
      </c>
      <c r="E32">
        <v>505659.07</v>
      </c>
      <c r="F32">
        <v>238620.94</v>
      </c>
      <c r="H32">
        <v>3058</v>
      </c>
      <c r="K32">
        <v>-1022282.9</v>
      </c>
      <c r="L32">
        <v>2102364.12</v>
      </c>
      <c r="M32">
        <v>420612.77</v>
      </c>
      <c r="P32">
        <v>521052</v>
      </c>
      <c r="R32">
        <v>562070</v>
      </c>
      <c r="S32">
        <v>1500</v>
      </c>
      <c r="U32">
        <v>156926.93</v>
      </c>
      <c r="V32">
        <v>43134.92</v>
      </c>
    </row>
    <row r="33" spans="1:23" x14ac:dyDescent="0.25">
      <c r="A33" t="s">
        <v>2533</v>
      </c>
      <c r="B33">
        <v>442979.33</v>
      </c>
      <c r="C33">
        <v>3998.08</v>
      </c>
      <c r="D33">
        <v>160437.14000000001</v>
      </c>
      <c r="E33">
        <v>488298.02</v>
      </c>
      <c r="F33">
        <v>508705.7</v>
      </c>
      <c r="H33">
        <v>-2732</v>
      </c>
      <c r="K33">
        <v>450707.43</v>
      </c>
      <c r="L33">
        <v>923152.19</v>
      </c>
      <c r="M33">
        <v>678345.06</v>
      </c>
      <c r="P33">
        <v>824010.4</v>
      </c>
      <c r="R33">
        <v>940234.4</v>
      </c>
      <c r="U33">
        <v>171256.41</v>
      </c>
      <c r="V33">
        <v>68648.12</v>
      </c>
    </row>
    <row r="34" spans="1:23" x14ac:dyDescent="0.25">
      <c r="A34" t="s">
        <v>2534</v>
      </c>
      <c r="B34">
        <v>953114.38</v>
      </c>
      <c r="C34">
        <v>528</v>
      </c>
      <c r="D34">
        <v>134828.32</v>
      </c>
      <c r="E34">
        <v>1114304.4099999999</v>
      </c>
      <c r="F34">
        <v>338673.77</v>
      </c>
      <c r="H34">
        <v>0</v>
      </c>
      <c r="K34">
        <v>-329792.18</v>
      </c>
      <c r="L34">
        <v>2548141.21</v>
      </c>
      <c r="M34">
        <v>747659.22</v>
      </c>
      <c r="N34">
        <v>144000</v>
      </c>
      <c r="P34">
        <v>586374</v>
      </c>
      <c r="R34">
        <v>711355</v>
      </c>
      <c r="U34">
        <v>256808.17</v>
      </c>
      <c r="V34">
        <v>109032.2</v>
      </c>
    </row>
    <row r="35" spans="1:23" x14ac:dyDescent="0.25">
      <c r="A35" t="s">
        <v>2587</v>
      </c>
      <c r="B35">
        <v>660360.86</v>
      </c>
      <c r="C35">
        <v>6425</v>
      </c>
      <c r="D35">
        <v>153591.57999999999</v>
      </c>
      <c r="E35">
        <v>576789.31000000006</v>
      </c>
      <c r="F35">
        <v>380231.37</v>
      </c>
      <c r="H35">
        <v>0</v>
      </c>
      <c r="K35">
        <v>5622.68</v>
      </c>
      <c r="L35">
        <v>1650244.41</v>
      </c>
      <c r="M35">
        <v>529059.36</v>
      </c>
      <c r="P35">
        <v>511654</v>
      </c>
      <c r="R35">
        <v>552192</v>
      </c>
      <c r="U35">
        <v>234756.17</v>
      </c>
      <c r="V35">
        <v>61134.16</v>
      </c>
    </row>
    <row r="36" spans="1:23" x14ac:dyDescent="0.25">
      <c r="A36" t="s">
        <v>2535</v>
      </c>
      <c r="B36">
        <v>480704.95</v>
      </c>
      <c r="C36">
        <v>25390.78</v>
      </c>
      <c r="D36">
        <v>55455.39</v>
      </c>
      <c r="E36">
        <v>48385.94</v>
      </c>
      <c r="F36">
        <v>317059.48</v>
      </c>
      <c r="H36">
        <v>0</v>
      </c>
      <c r="K36">
        <v>-1192470.8400000001</v>
      </c>
      <c r="L36">
        <v>1948644.79</v>
      </c>
      <c r="M36">
        <v>331671.12</v>
      </c>
      <c r="N36">
        <v>54000</v>
      </c>
      <c r="Q36">
        <v>21080</v>
      </c>
      <c r="R36">
        <v>70800</v>
      </c>
      <c r="U36">
        <v>64674.93</v>
      </c>
      <c r="V36">
        <v>22653.599999999999</v>
      </c>
    </row>
    <row r="37" spans="1:23" x14ac:dyDescent="0.25">
      <c r="A37" t="s">
        <v>2536</v>
      </c>
      <c r="B37">
        <v>786829.31</v>
      </c>
      <c r="C37">
        <v>57590.68</v>
      </c>
      <c r="D37">
        <v>83019.839999999997</v>
      </c>
      <c r="E37">
        <v>135090.15</v>
      </c>
      <c r="F37">
        <v>1005702.35</v>
      </c>
      <c r="H37">
        <v>0</v>
      </c>
      <c r="J37">
        <v>-425491.18</v>
      </c>
      <c r="L37">
        <v>2125603</v>
      </c>
      <c r="M37">
        <v>739986.23</v>
      </c>
      <c r="O37">
        <v>240.35</v>
      </c>
      <c r="Q37">
        <v>57160</v>
      </c>
      <c r="R37">
        <v>96916</v>
      </c>
      <c r="U37">
        <v>167873.67</v>
      </c>
      <c r="V37">
        <v>12976.4</v>
      </c>
    </row>
    <row r="38" spans="1:23" x14ac:dyDescent="0.25">
      <c r="A38" t="s">
        <v>2537</v>
      </c>
      <c r="B38">
        <v>354236.34</v>
      </c>
      <c r="C38">
        <v>2016</v>
      </c>
      <c r="D38">
        <v>24839.05</v>
      </c>
      <c r="E38">
        <v>6536.52</v>
      </c>
      <c r="F38">
        <v>276363.78999999998</v>
      </c>
      <c r="K38">
        <v>-1156596.79</v>
      </c>
      <c r="L38">
        <v>1917883.16</v>
      </c>
      <c r="M38">
        <v>52625.7</v>
      </c>
      <c r="N38">
        <v>48000</v>
      </c>
      <c r="R38">
        <v>96402</v>
      </c>
      <c r="U38">
        <v>53214.05</v>
      </c>
      <c r="V38">
        <v>14614.32</v>
      </c>
    </row>
    <row r="39" spans="1:23" x14ac:dyDescent="0.25">
      <c r="A39" t="s">
        <v>2538</v>
      </c>
      <c r="B39">
        <v>1506275.73</v>
      </c>
      <c r="C39">
        <v>132608.28</v>
      </c>
      <c r="D39">
        <v>93327.82</v>
      </c>
      <c r="E39">
        <v>218921.88</v>
      </c>
      <c r="F39">
        <v>1072898.5900000001</v>
      </c>
      <c r="H39">
        <v>0</v>
      </c>
      <c r="K39">
        <v>232299.17</v>
      </c>
      <c r="L39">
        <v>2205072.4900000002</v>
      </c>
      <c r="M39">
        <v>744485.93</v>
      </c>
      <c r="N39">
        <v>246000</v>
      </c>
      <c r="O39">
        <v>92.82</v>
      </c>
      <c r="Q39">
        <v>80350</v>
      </c>
      <c r="R39">
        <v>72236</v>
      </c>
      <c r="U39">
        <v>241151.39</v>
      </c>
      <c r="V39">
        <v>70000.72</v>
      </c>
      <c r="W39">
        <v>33500</v>
      </c>
    </row>
    <row r="40" spans="1:23" x14ac:dyDescent="0.25">
      <c r="A40" t="s">
        <v>2539</v>
      </c>
      <c r="B40">
        <v>1138546.8400000001</v>
      </c>
      <c r="C40">
        <v>59345.7</v>
      </c>
      <c r="D40">
        <v>94181.05</v>
      </c>
      <c r="E40">
        <v>961265</v>
      </c>
      <c r="F40">
        <v>608129.74</v>
      </c>
      <c r="H40">
        <v>0</v>
      </c>
      <c r="K40">
        <v>941084.37</v>
      </c>
      <c r="L40">
        <v>1879861.02</v>
      </c>
      <c r="M40">
        <v>560432.34</v>
      </c>
      <c r="Q40">
        <v>46100</v>
      </c>
      <c r="R40">
        <v>123892</v>
      </c>
      <c r="T40">
        <v>1000</v>
      </c>
      <c r="U40">
        <v>195420.72</v>
      </c>
      <c r="V40">
        <v>43696.68</v>
      </c>
      <c r="W40">
        <v>78350</v>
      </c>
    </row>
    <row r="41" spans="1:23" x14ac:dyDescent="0.25">
      <c r="A41" t="s">
        <v>2540</v>
      </c>
      <c r="B41">
        <v>1051782.6399999999</v>
      </c>
      <c r="C41">
        <v>64727.05</v>
      </c>
      <c r="D41">
        <v>136495.42000000001</v>
      </c>
      <c r="E41">
        <v>526566.44999999995</v>
      </c>
      <c r="F41">
        <v>-33996.31</v>
      </c>
      <c r="H41">
        <v>0</v>
      </c>
      <c r="K41">
        <v>-2307912.4500000002</v>
      </c>
      <c r="L41">
        <v>3832429.73</v>
      </c>
      <c r="M41">
        <v>554492.24</v>
      </c>
      <c r="O41">
        <v>71.489999999999995</v>
      </c>
      <c r="Q41">
        <v>14440</v>
      </c>
      <c r="R41">
        <v>71720</v>
      </c>
      <c r="U41">
        <v>91305.32</v>
      </c>
      <c r="V41">
        <v>44620.44</v>
      </c>
    </row>
    <row r="42" spans="1:23" x14ac:dyDescent="0.25">
      <c r="A42" t="s">
        <v>2541</v>
      </c>
      <c r="B42">
        <v>530591.78</v>
      </c>
      <c r="C42">
        <v>41084.910000000003</v>
      </c>
      <c r="D42">
        <v>101956.97</v>
      </c>
      <c r="E42">
        <v>49185.49</v>
      </c>
      <c r="F42">
        <v>1478815.34</v>
      </c>
      <c r="H42">
        <v>320</v>
      </c>
      <c r="K42">
        <v>178726.14</v>
      </c>
      <c r="L42">
        <v>1975418.72</v>
      </c>
      <c r="M42">
        <v>358264.99</v>
      </c>
      <c r="Q42">
        <v>35700</v>
      </c>
      <c r="R42">
        <v>72544</v>
      </c>
      <c r="U42">
        <v>107467.28</v>
      </c>
      <c r="V42">
        <v>66234.080000000002</v>
      </c>
    </row>
    <row r="43" spans="1:23" x14ac:dyDescent="0.25">
      <c r="A43" t="s">
        <v>2542</v>
      </c>
      <c r="B43">
        <v>555211.82999999996</v>
      </c>
      <c r="C43">
        <v>3191.25</v>
      </c>
      <c r="D43">
        <v>65218.91</v>
      </c>
      <c r="E43">
        <v>128715.52</v>
      </c>
      <c r="F43">
        <v>245901.36</v>
      </c>
      <c r="K43">
        <v>-632740.78</v>
      </c>
      <c r="L43">
        <v>1580455.21</v>
      </c>
      <c r="M43">
        <v>254938.09</v>
      </c>
      <c r="Q43">
        <v>19600</v>
      </c>
      <c r="R43">
        <v>50760</v>
      </c>
      <c r="U43">
        <v>77746.289999999994</v>
      </c>
      <c r="V43">
        <v>19557.36</v>
      </c>
      <c r="W43">
        <v>24500</v>
      </c>
    </row>
    <row r="44" spans="1:23" x14ac:dyDescent="0.25">
      <c r="A44" t="s">
        <v>2543</v>
      </c>
      <c r="B44">
        <v>946160.42</v>
      </c>
      <c r="C44">
        <v>101996.1</v>
      </c>
      <c r="D44">
        <v>79885.679999999993</v>
      </c>
      <c r="E44">
        <v>259857.56</v>
      </c>
      <c r="F44">
        <v>602810.74</v>
      </c>
      <c r="H44">
        <v>0</v>
      </c>
      <c r="K44">
        <v>-806757</v>
      </c>
      <c r="L44">
        <v>2583577.5299999998</v>
      </c>
      <c r="M44">
        <v>533365.03</v>
      </c>
      <c r="Q44">
        <v>48740</v>
      </c>
      <c r="R44">
        <v>59570</v>
      </c>
      <c r="U44">
        <v>147651.06</v>
      </c>
      <c r="V44">
        <v>66944</v>
      </c>
    </row>
    <row r="45" spans="1:23" x14ac:dyDescent="0.25">
      <c r="A45" t="s">
        <v>2544</v>
      </c>
      <c r="B45">
        <v>414328.54</v>
      </c>
      <c r="C45">
        <v>16367.02</v>
      </c>
      <c r="D45">
        <v>10417.280000000001</v>
      </c>
      <c r="E45">
        <v>171568.51</v>
      </c>
      <c r="F45">
        <v>553392.81999999995</v>
      </c>
      <c r="K45">
        <v>-597802.64</v>
      </c>
      <c r="L45">
        <v>1850667.12</v>
      </c>
      <c r="M45">
        <v>64125.3</v>
      </c>
      <c r="R45">
        <v>51194</v>
      </c>
      <c r="U45">
        <v>35996.49</v>
      </c>
      <c r="V45">
        <v>19325.12</v>
      </c>
    </row>
    <row r="46" spans="1:23" x14ac:dyDescent="0.25">
      <c r="A46" t="s">
        <v>2545</v>
      </c>
      <c r="B46">
        <v>386830.91</v>
      </c>
      <c r="C46">
        <v>35888.370000000003</v>
      </c>
      <c r="D46">
        <v>87706.99</v>
      </c>
      <c r="E46">
        <v>197932.89</v>
      </c>
      <c r="F46">
        <v>60680.89</v>
      </c>
      <c r="H46">
        <v>0</v>
      </c>
      <c r="K46">
        <v>-2437920.06</v>
      </c>
      <c r="L46">
        <v>3139393.79</v>
      </c>
      <c r="M46">
        <v>567574.31000000006</v>
      </c>
      <c r="Q46">
        <v>30800</v>
      </c>
      <c r="R46">
        <v>98502</v>
      </c>
      <c r="U46">
        <v>247952.87</v>
      </c>
      <c r="V46">
        <v>43353.120000000003</v>
      </c>
    </row>
    <row r="47" spans="1:23" x14ac:dyDescent="0.25">
      <c r="A47" t="s">
        <v>2546</v>
      </c>
      <c r="B47">
        <v>298066.53000000003</v>
      </c>
      <c r="C47">
        <v>202910</v>
      </c>
      <c r="D47">
        <v>115970.01</v>
      </c>
      <c r="E47">
        <v>116081.34</v>
      </c>
      <c r="F47">
        <v>762439.15</v>
      </c>
      <c r="H47">
        <v>0</v>
      </c>
      <c r="K47">
        <v>-1471123.4</v>
      </c>
      <c r="L47">
        <v>2592803.14</v>
      </c>
      <c r="M47">
        <v>624506.67000000004</v>
      </c>
      <c r="P47">
        <v>468000</v>
      </c>
      <c r="R47">
        <v>556234</v>
      </c>
      <c r="U47">
        <v>40779.22</v>
      </c>
      <c r="V47">
        <v>43006.16</v>
      </c>
    </row>
    <row r="48" spans="1:23" x14ac:dyDescent="0.25">
      <c r="A48" t="s">
        <v>2547</v>
      </c>
      <c r="B48">
        <v>353620.54</v>
      </c>
      <c r="C48">
        <v>2950</v>
      </c>
      <c r="D48">
        <v>74808.429999999993</v>
      </c>
      <c r="E48">
        <v>105884.44</v>
      </c>
      <c r="F48">
        <v>265290.49</v>
      </c>
      <c r="K48">
        <v>-1312356.77</v>
      </c>
      <c r="L48">
        <v>2213150.63</v>
      </c>
      <c r="M48">
        <v>31678.18</v>
      </c>
      <c r="P48">
        <v>174540</v>
      </c>
      <c r="Q48">
        <v>3000</v>
      </c>
      <c r="R48">
        <v>193654</v>
      </c>
      <c r="U48">
        <v>78442.78</v>
      </c>
      <c r="V48">
        <v>17211.36</v>
      </c>
    </row>
    <row r="49" spans="1:22" x14ac:dyDescent="0.25">
      <c r="A49" t="s">
        <v>2548</v>
      </c>
      <c r="B49">
        <v>622330.81000000006</v>
      </c>
      <c r="D49">
        <v>6673.73</v>
      </c>
      <c r="E49">
        <v>1345233.88</v>
      </c>
      <c r="F49">
        <v>510549.04</v>
      </c>
      <c r="K49">
        <v>449672.36</v>
      </c>
      <c r="L49">
        <v>2118686.35</v>
      </c>
      <c r="M49">
        <v>13023.47</v>
      </c>
      <c r="R49">
        <v>8057</v>
      </c>
      <c r="U49">
        <v>10302.280000000001</v>
      </c>
      <c r="V49">
        <v>56685.440000000002</v>
      </c>
    </row>
    <row r="50" spans="1:22" x14ac:dyDescent="0.25">
      <c r="A50" t="s">
        <v>2549</v>
      </c>
      <c r="B50">
        <v>1123316.25</v>
      </c>
      <c r="C50">
        <v>0</v>
      </c>
      <c r="D50">
        <v>14572.06</v>
      </c>
      <c r="E50">
        <v>737784.08</v>
      </c>
      <c r="F50">
        <v>310949.42</v>
      </c>
      <c r="H50">
        <v>0</v>
      </c>
      <c r="K50">
        <v>-1516994.6</v>
      </c>
      <c r="L50">
        <v>3206691.97</v>
      </c>
      <c r="M50">
        <v>1085353.57</v>
      </c>
      <c r="N50">
        <v>444000</v>
      </c>
      <c r="P50">
        <v>898688</v>
      </c>
      <c r="R50">
        <v>1058697</v>
      </c>
      <c r="S50">
        <v>6650</v>
      </c>
      <c r="U50">
        <v>650813.56999999995</v>
      </c>
      <c r="V50">
        <v>82406.559999999998</v>
      </c>
    </row>
    <row r="51" spans="1:22" x14ac:dyDescent="0.25">
      <c r="A51" t="s">
        <v>2550</v>
      </c>
      <c r="B51">
        <v>1610091.85</v>
      </c>
      <c r="C51">
        <v>0</v>
      </c>
      <c r="D51">
        <v>94657.600000000006</v>
      </c>
      <c r="E51">
        <v>4</v>
      </c>
      <c r="F51">
        <v>932215.95</v>
      </c>
      <c r="H51">
        <v>0</v>
      </c>
      <c r="K51">
        <v>-305371.67</v>
      </c>
      <c r="L51">
        <v>2598703.46</v>
      </c>
      <c r="M51">
        <v>1141098.18</v>
      </c>
      <c r="P51">
        <v>893102</v>
      </c>
      <c r="R51">
        <v>1166260.3999999999</v>
      </c>
      <c r="S51">
        <v>960</v>
      </c>
      <c r="T51">
        <v>3100</v>
      </c>
      <c r="U51">
        <v>256726.12</v>
      </c>
      <c r="V51">
        <v>131816.04999999999</v>
      </c>
    </row>
    <row r="52" spans="1:22" x14ac:dyDescent="0.25">
      <c r="A52" t="s">
        <v>2551</v>
      </c>
      <c r="B52">
        <v>933924.3</v>
      </c>
      <c r="C52">
        <v>68900</v>
      </c>
      <c r="D52">
        <v>59218.34</v>
      </c>
      <c r="E52">
        <v>62264.28</v>
      </c>
      <c r="F52">
        <v>306753.32</v>
      </c>
      <c r="H52">
        <v>0</v>
      </c>
      <c r="K52">
        <v>-1239132.3899999999</v>
      </c>
      <c r="L52">
        <v>2341456.5299999998</v>
      </c>
      <c r="M52">
        <v>888836.47</v>
      </c>
      <c r="P52">
        <v>272454</v>
      </c>
      <c r="R52">
        <v>447911.2</v>
      </c>
      <c r="T52">
        <v>4060</v>
      </c>
      <c r="U52">
        <v>204444.88</v>
      </c>
      <c r="V52">
        <v>72723.289999999994</v>
      </c>
    </row>
    <row r="53" spans="1:22" x14ac:dyDescent="0.25">
      <c r="A53" t="s">
        <v>2552</v>
      </c>
      <c r="B53">
        <v>1137341.29</v>
      </c>
      <c r="C53">
        <v>70000</v>
      </c>
      <c r="D53">
        <v>155758.54999999999</v>
      </c>
      <c r="E53">
        <v>1570597.47</v>
      </c>
      <c r="F53">
        <v>552972.14</v>
      </c>
      <c r="H53">
        <v>0</v>
      </c>
      <c r="K53">
        <v>1591516.98</v>
      </c>
      <c r="L53">
        <v>1574485.41</v>
      </c>
      <c r="M53">
        <v>1884343.21</v>
      </c>
      <c r="P53">
        <v>498056.8</v>
      </c>
      <c r="R53">
        <v>858621.8</v>
      </c>
      <c r="T53">
        <v>4060</v>
      </c>
      <c r="U53">
        <v>822512.83</v>
      </c>
      <c r="V53">
        <v>133413.32</v>
      </c>
    </row>
    <row r="54" spans="1:22" x14ac:dyDescent="0.25">
      <c r="A54" t="s">
        <v>2553</v>
      </c>
      <c r="B54">
        <v>829464.89</v>
      </c>
      <c r="C54">
        <v>0</v>
      </c>
      <c r="D54">
        <v>28142.1</v>
      </c>
      <c r="E54">
        <v>2</v>
      </c>
      <c r="F54">
        <v>210733.33</v>
      </c>
      <c r="H54">
        <v>0</v>
      </c>
      <c r="K54">
        <v>-658340.94999999995</v>
      </c>
      <c r="L54">
        <v>1566508.7</v>
      </c>
      <c r="M54">
        <v>473743.85</v>
      </c>
      <c r="P54">
        <v>602172</v>
      </c>
      <c r="R54">
        <v>698214</v>
      </c>
      <c r="U54">
        <v>103892.91</v>
      </c>
      <c r="V54">
        <v>35584.370000000003</v>
      </c>
    </row>
    <row r="55" spans="1:22" x14ac:dyDescent="0.25">
      <c r="A55" t="s">
        <v>2554</v>
      </c>
      <c r="B55">
        <v>596701.59</v>
      </c>
      <c r="C55">
        <v>43200</v>
      </c>
      <c r="D55">
        <v>28228.12</v>
      </c>
      <c r="E55">
        <v>10610.48</v>
      </c>
      <c r="F55">
        <v>187704.04</v>
      </c>
      <c r="H55">
        <v>0</v>
      </c>
      <c r="K55">
        <v>-1961778.62</v>
      </c>
      <c r="L55">
        <v>2534998.48</v>
      </c>
      <c r="M55">
        <v>712286.81</v>
      </c>
      <c r="N55">
        <v>102000</v>
      </c>
      <c r="P55">
        <v>932268</v>
      </c>
      <c r="R55">
        <v>1083558</v>
      </c>
      <c r="S55">
        <v>960</v>
      </c>
      <c r="T55">
        <v>3100</v>
      </c>
      <c r="U55">
        <v>235090.45</v>
      </c>
      <c r="V55">
        <v>41546.99</v>
      </c>
    </row>
    <row r="56" spans="1:22" x14ac:dyDescent="0.25">
      <c r="A56" t="s">
        <v>2555</v>
      </c>
      <c r="B56">
        <v>1410163.11</v>
      </c>
      <c r="C56">
        <v>44000</v>
      </c>
      <c r="D56">
        <v>52276.79</v>
      </c>
      <c r="E56">
        <v>140729.84</v>
      </c>
      <c r="F56">
        <v>291068.57</v>
      </c>
      <c r="H56">
        <v>0</v>
      </c>
      <c r="K56">
        <v>-1442957.02</v>
      </c>
      <c r="L56">
        <v>2415193.5099999998</v>
      </c>
      <c r="M56">
        <v>1062971.25</v>
      </c>
      <c r="N56">
        <v>552000</v>
      </c>
      <c r="P56">
        <v>565908</v>
      </c>
      <c r="R56">
        <v>762269</v>
      </c>
      <c r="S56">
        <v>20516</v>
      </c>
      <c r="T56">
        <v>7818</v>
      </c>
      <c r="U56">
        <v>276808.31</v>
      </c>
      <c r="V56">
        <v>43011.12</v>
      </c>
    </row>
    <row r="57" spans="1:22" x14ac:dyDescent="0.25">
      <c r="A57" t="s">
        <v>2556</v>
      </c>
      <c r="B57">
        <v>580698.68000000005</v>
      </c>
      <c r="C57">
        <v>0</v>
      </c>
      <c r="D57">
        <v>5307.23</v>
      </c>
      <c r="E57">
        <v>116623.52</v>
      </c>
      <c r="F57">
        <v>165107.82999999999</v>
      </c>
      <c r="H57">
        <v>0</v>
      </c>
      <c r="K57">
        <v>-736954.99</v>
      </c>
      <c r="L57">
        <v>1430245.31</v>
      </c>
      <c r="M57">
        <v>575915.67000000004</v>
      </c>
      <c r="P57">
        <v>600627.5</v>
      </c>
      <c r="R57">
        <v>708759.5</v>
      </c>
      <c r="U57">
        <v>144969.32</v>
      </c>
      <c r="V57">
        <v>69340.41</v>
      </c>
    </row>
    <row r="58" spans="1:22" x14ac:dyDescent="0.25">
      <c r="A58" t="s">
        <v>2557</v>
      </c>
      <c r="B58">
        <v>764768.9</v>
      </c>
      <c r="C58">
        <v>30160</v>
      </c>
      <c r="D58">
        <v>80063.87</v>
      </c>
      <c r="E58">
        <v>3</v>
      </c>
      <c r="F58">
        <v>1284036.51</v>
      </c>
      <c r="H58">
        <v>0</v>
      </c>
      <c r="K58">
        <v>-1115672.76</v>
      </c>
      <c r="L58">
        <v>2897338.69</v>
      </c>
      <c r="M58">
        <v>1042949.12</v>
      </c>
      <c r="P58">
        <v>629510</v>
      </c>
      <c r="Q58">
        <v>305996.43</v>
      </c>
      <c r="R58">
        <v>749452</v>
      </c>
      <c r="U58">
        <v>594778.92000000004</v>
      </c>
      <c r="V58">
        <v>128508.28</v>
      </c>
    </row>
    <row r="59" spans="1:22" x14ac:dyDescent="0.25">
      <c r="A59" t="s">
        <v>2558</v>
      </c>
      <c r="B59">
        <v>747343.07</v>
      </c>
      <c r="C59">
        <v>0</v>
      </c>
      <c r="D59">
        <v>150697.65</v>
      </c>
      <c r="E59">
        <v>2</v>
      </c>
      <c r="F59">
        <v>261950.61</v>
      </c>
      <c r="H59">
        <v>0</v>
      </c>
      <c r="K59">
        <v>-2546398.81</v>
      </c>
      <c r="L59">
        <v>3457082.1</v>
      </c>
      <c r="M59">
        <v>708564.85</v>
      </c>
      <c r="P59">
        <v>563562</v>
      </c>
      <c r="R59">
        <v>661391</v>
      </c>
      <c r="U59">
        <v>231736.33</v>
      </c>
      <c r="V59">
        <v>21939.48</v>
      </c>
    </row>
    <row r="60" spans="1:22" x14ac:dyDescent="0.25">
      <c r="A60" t="s">
        <v>2559</v>
      </c>
      <c r="B60">
        <v>403841.91</v>
      </c>
      <c r="C60">
        <v>0</v>
      </c>
      <c r="D60">
        <v>5690</v>
      </c>
      <c r="E60">
        <v>847339.41</v>
      </c>
      <c r="F60">
        <v>208136.53</v>
      </c>
      <c r="H60">
        <v>0</v>
      </c>
      <c r="K60">
        <v>895830.26</v>
      </c>
      <c r="L60">
        <v>339109.18</v>
      </c>
      <c r="M60">
        <v>693015.69</v>
      </c>
      <c r="P60">
        <v>355502</v>
      </c>
      <c r="R60">
        <v>556408</v>
      </c>
      <c r="U60">
        <v>155490</v>
      </c>
      <c r="V60">
        <v>31326.28</v>
      </c>
    </row>
    <row r="61" spans="1:22" x14ac:dyDescent="0.25">
      <c r="A61" t="s">
        <v>2560</v>
      </c>
      <c r="B61">
        <v>419066.07</v>
      </c>
      <c r="C61">
        <v>0</v>
      </c>
      <c r="D61">
        <v>100518.25</v>
      </c>
      <c r="E61">
        <v>991877.51</v>
      </c>
      <c r="F61">
        <v>83180.44</v>
      </c>
      <c r="H61">
        <v>0</v>
      </c>
      <c r="K61">
        <v>-149423.48000000001</v>
      </c>
      <c r="L61">
        <v>1695206.85</v>
      </c>
      <c r="M61">
        <v>477695.7</v>
      </c>
      <c r="P61">
        <v>385364</v>
      </c>
      <c r="R61">
        <v>551116.55000000005</v>
      </c>
      <c r="U61">
        <v>157169.76999999999</v>
      </c>
      <c r="V61">
        <v>36164.480000000003</v>
      </c>
    </row>
    <row r="62" spans="1:22" x14ac:dyDescent="0.25">
      <c r="A62" t="s">
        <v>2561</v>
      </c>
      <c r="B62">
        <v>904432.39</v>
      </c>
      <c r="C62">
        <v>0</v>
      </c>
      <c r="D62">
        <v>65397.64</v>
      </c>
      <c r="E62">
        <v>68557.320000000007</v>
      </c>
      <c r="F62">
        <v>311171.64</v>
      </c>
      <c r="H62">
        <v>0</v>
      </c>
      <c r="K62">
        <v>-1672131.34</v>
      </c>
      <c r="L62">
        <v>2729343.72</v>
      </c>
      <c r="M62">
        <v>813089.86</v>
      </c>
      <c r="O62">
        <v>8.74</v>
      </c>
      <c r="P62">
        <v>540504</v>
      </c>
      <c r="R62">
        <v>721797.6</v>
      </c>
      <c r="U62">
        <v>172579.02</v>
      </c>
      <c r="V62">
        <v>60247.72</v>
      </c>
    </row>
    <row r="63" spans="1:22" x14ac:dyDescent="0.25">
      <c r="A63" t="s">
        <v>2562</v>
      </c>
      <c r="B63">
        <v>1511516.14</v>
      </c>
      <c r="C63">
        <v>0</v>
      </c>
      <c r="D63">
        <v>81062.899999999994</v>
      </c>
      <c r="E63">
        <v>3</v>
      </c>
      <c r="F63">
        <v>473171.04</v>
      </c>
      <c r="H63">
        <v>0</v>
      </c>
      <c r="K63">
        <v>-1672022.51</v>
      </c>
      <c r="L63">
        <v>3207310.61</v>
      </c>
      <c r="M63">
        <v>1098733.8700000001</v>
      </c>
      <c r="P63">
        <v>981652</v>
      </c>
      <c r="R63">
        <v>1104236.8</v>
      </c>
      <c r="S63">
        <v>9200</v>
      </c>
      <c r="T63">
        <v>3000</v>
      </c>
      <c r="U63">
        <v>273321.57</v>
      </c>
      <c r="V63">
        <v>45002.52</v>
      </c>
    </row>
    <row r="64" spans="1:22" x14ac:dyDescent="0.25">
      <c r="A64" t="s">
        <v>2563</v>
      </c>
      <c r="B64">
        <v>1357146.42</v>
      </c>
      <c r="C64">
        <v>0</v>
      </c>
      <c r="D64">
        <v>158272.66</v>
      </c>
      <c r="E64">
        <v>1060027.6100000001</v>
      </c>
      <c r="F64">
        <v>361375.1</v>
      </c>
      <c r="H64">
        <v>0</v>
      </c>
      <c r="K64">
        <v>-22224.27</v>
      </c>
      <c r="L64">
        <v>2601971.02</v>
      </c>
      <c r="M64">
        <v>932849.29</v>
      </c>
      <c r="P64">
        <v>546896</v>
      </c>
      <c r="R64">
        <v>691714</v>
      </c>
      <c r="T64">
        <v>4060</v>
      </c>
      <c r="U64">
        <v>240668.01</v>
      </c>
      <c r="V64">
        <v>63453.24</v>
      </c>
    </row>
    <row r="65" spans="1:22" x14ac:dyDescent="0.25">
      <c r="A65" t="s">
        <v>2564</v>
      </c>
      <c r="B65">
        <v>838745.64</v>
      </c>
      <c r="C65">
        <v>0</v>
      </c>
      <c r="D65">
        <v>52302.31</v>
      </c>
      <c r="E65">
        <v>769908.96</v>
      </c>
      <c r="F65">
        <v>204829.92</v>
      </c>
      <c r="H65">
        <v>0</v>
      </c>
      <c r="K65">
        <v>-1398038.26</v>
      </c>
      <c r="L65">
        <v>3048211.32</v>
      </c>
      <c r="M65">
        <v>721559.11</v>
      </c>
      <c r="P65">
        <v>696224</v>
      </c>
      <c r="R65">
        <v>827500</v>
      </c>
      <c r="T65">
        <v>3290</v>
      </c>
      <c r="U65">
        <v>221273.43</v>
      </c>
      <c r="V65">
        <v>48405.91</v>
      </c>
    </row>
    <row r="66" spans="1:22" x14ac:dyDescent="0.25">
      <c r="A66" t="s">
        <v>2585</v>
      </c>
      <c r="B66">
        <v>1174853.95</v>
      </c>
      <c r="C66">
        <v>13000</v>
      </c>
      <c r="D66">
        <v>27104.62</v>
      </c>
      <c r="E66">
        <v>238509.67</v>
      </c>
      <c r="F66">
        <v>220310.9</v>
      </c>
      <c r="H66">
        <v>0</v>
      </c>
      <c r="K66">
        <v>79704.56</v>
      </c>
      <c r="L66">
        <v>1312112.72</v>
      </c>
      <c r="M66">
        <v>801549.08</v>
      </c>
      <c r="P66">
        <v>383684</v>
      </c>
      <c r="R66">
        <v>547326</v>
      </c>
      <c r="U66">
        <v>197916.02</v>
      </c>
      <c r="V66">
        <v>97279.2</v>
      </c>
    </row>
    <row r="67" spans="1:22" x14ac:dyDescent="0.25">
      <c r="A67" t="s">
        <v>2565</v>
      </c>
      <c r="B67">
        <v>734325.46</v>
      </c>
      <c r="C67">
        <v>17825.68</v>
      </c>
      <c r="D67">
        <v>107924.62</v>
      </c>
      <c r="E67">
        <v>635732.75</v>
      </c>
      <c r="F67">
        <v>287587.94</v>
      </c>
      <c r="H67">
        <v>0</v>
      </c>
      <c r="K67">
        <v>952499.98</v>
      </c>
      <c r="L67">
        <v>834867.89</v>
      </c>
      <c r="M67">
        <v>501927.21</v>
      </c>
      <c r="P67">
        <v>512960</v>
      </c>
      <c r="Q67">
        <v>1140.3599999999999</v>
      </c>
      <c r="R67">
        <v>598424</v>
      </c>
      <c r="U67">
        <v>275591.83</v>
      </c>
      <c r="V67">
        <v>44108.160000000003</v>
      </c>
    </row>
    <row r="68" spans="1:22" x14ac:dyDescent="0.25">
      <c r="A68" t="s">
        <v>2566</v>
      </c>
      <c r="B68">
        <v>593667.03</v>
      </c>
      <c r="C68">
        <v>20571.91</v>
      </c>
      <c r="D68">
        <v>82265.94</v>
      </c>
      <c r="E68">
        <v>-1125324.6000000001</v>
      </c>
      <c r="F68">
        <v>-104276.79</v>
      </c>
      <c r="G68">
        <v>1670</v>
      </c>
      <c r="H68">
        <v>0</v>
      </c>
      <c r="K68">
        <v>-2735364.35</v>
      </c>
      <c r="L68">
        <v>1896116.26</v>
      </c>
      <c r="M68">
        <v>656875.62</v>
      </c>
      <c r="O68">
        <v>128.05000000000001</v>
      </c>
      <c r="P68">
        <v>408920</v>
      </c>
      <c r="R68">
        <v>492568</v>
      </c>
      <c r="U68">
        <v>118114.89</v>
      </c>
      <c r="V68">
        <v>31684.2</v>
      </c>
    </row>
    <row r="69" spans="1:22" x14ac:dyDescent="0.25">
      <c r="A69" t="s">
        <v>2567</v>
      </c>
      <c r="B69">
        <v>1334051.9099999999</v>
      </c>
      <c r="C69">
        <v>29252.76</v>
      </c>
      <c r="D69">
        <v>74457.86</v>
      </c>
      <c r="E69">
        <v>197086.18</v>
      </c>
      <c r="F69">
        <v>659539.56000000006</v>
      </c>
      <c r="H69">
        <v>0</v>
      </c>
      <c r="K69">
        <v>1528941.92</v>
      </c>
      <c r="L69">
        <v>63741.19</v>
      </c>
      <c r="M69">
        <v>1329852.58</v>
      </c>
      <c r="O69">
        <v>53.81</v>
      </c>
      <c r="P69">
        <v>648060</v>
      </c>
      <c r="Q69">
        <v>69090</v>
      </c>
      <c r="R69">
        <v>902586</v>
      </c>
      <c r="U69">
        <v>235935.75</v>
      </c>
      <c r="V69">
        <v>38804.480000000003</v>
      </c>
    </row>
    <row r="70" spans="1:22" x14ac:dyDescent="0.25">
      <c r="A70" t="s">
        <v>2568</v>
      </c>
      <c r="B70">
        <v>227194.36</v>
      </c>
      <c r="C70">
        <v>0</v>
      </c>
      <c r="D70">
        <v>78476.72</v>
      </c>
      <c r="E70">
        <v>300003</v>
      </c>
      <c r="F70">
        <v>-2945.4</v>
      </c>
      <c r="J70">
        <v>-214008.78</v>
      </c>
      <c r="L70">
        <v>607615.71</v>
      </c>
      <c r="M70">
        <v>475485.55</v>
      </c>
      <c r="P70">
        <v>422320</v>
      </c>
      <c r="R70">
        <v>505732</v>
      </c>
      <c r="U70">
        <v>63324.4</v>
      </c>
      <c r="V70">
        <v>2952.4</v>
      </c>
    </row>
    <row r="71" spans="1:22" x14ac:dyDescent="0.25">
      <c r="A71" t="s">
        <v>2569</v>
      </c>
      <c r="B71">
        <v>868285.12</v>
      </c>
      <c r="C71">
        <v>0</v>
      </c>
      <c r="D71">
        <v>40564.81</v>
      </c>
      <c r="E71">
        <v>61994.79</v>
      </c>
      <c r="F71">
        <v>924214.74</v>
      </c>
      <c r="H71">
        <v>210000</v>
      </c>
      <c r="K71">
        <v>-2738270.77</v>
      </c>
      <c r="L71">
        <v>4330482.6500000004</v>
      </c>
      <c r="M71">
        <v>580138.18999999994</v>
      </c>
      <c r="O71">
        <v>148</v>
      </c>
      <c r="P71">
        <v>949200</v>
      </c>
      <c r="Q71">
        <v>699.8</v>
      </c>
      <c r="R71">
        <v>1000362</v>
      </c>
      <c r="U71">
        <v>84515.32</v>
      </c>
      <c r="V71">
        <v>156514.96</v>
      </c>
    </row>
    <row r="72" spans="1:22" x14ac:dyDescent="0.25">
      <c r="A72" t="s">
        <v>2570</v>
      </c>
      <c r="B72">
        <v>722663.45</v>
      </c>
      <c r="C72">
        <v>47865.56</v>
      </c>
      <c r="D72">
        <v>62030.64</v>
      </c>
      <c r="E72">
        <v>341041.58</v>
      </c>
      <c r="F72">
        <v>190288.85</v>
      </c>
      <c r="H72">
        <v>-1943</v>
      </c>
      <c r="K72">
        <v>-829128.51</v>
      </c>
      <c r="L72">
        <v>1909993.72</v>
      </c>
      <c r="M72">
        <v>607136.72</v>
      </c>
      <c r="O72">
        <v>178.2</v>
      </c>
      <c r="P72">
        <v>455430</v>
      </c>
      <c r="Q72">
        <v>69233</v>
      </c>
      <c r="R72">
        <v>630232</v>
      </c>
      <c r="U72">
        <v>235210.73</v>
      </c>
      <c r="V72">
        <v>48692.32</v>
      </c>
    </row>
    <row r="73" spans="1:22" x14ac:dyDescent="0.25">
      <c r="A73" t="s">
        <v>2571</v>
      </c>
      <c r="B73">
        <v>762997.56</v>
      </c>
      <c r="C73">
        <v>29577.1</v>
      </c>
      <c r="D73">
        <v>87590.97</v>
      </c>
      <c r="E73">
        <v>276733.75</v>
      </c>
      <c r="F73">
        <v>14708.41</v>
      </c>
      <c r="H73">
        <v>-6380</v>
      </c>
      <c r="K73">
        <v>-759973.81</v>
      </c>
      <c r="L73">
        <v>1701950.45</v>
      </c>
      <c r="M73">
        <v>733335.79</v>
      </c>
      <c r="P73">
        <v>389160</v>
      </c>
      <c r="Q73">
        <v>79757</v>
      </c>
      <c r="R73">
        <v>560980</v>
      </c>
      <c r="U73">
        <v>214475.14</v>
      </c>
      <c r="V73">
        <v>46988.76</v>
      </c>
    </row>
    <row r="74" spans="1:22" x14ac:dyDescent="0.25">
      <c r="A74" t="s">
        <v>2572</v>
      </c>
      <c r="B74">
        <v>1063860.8</v>
      </c>
      <c r="C74">
        <v>17581.02</v>
      </c>
      <c r="D74">
        <v>61337.86</v>
      </c>
      <c r="E74">
        <v>735734</v>
      </c>
      <c r="F74">
        <v>231221.29</v>
      </c>
      <c r="H74">
        <v>0</v>
      </c>
      <c r="K74">
        <v>-3320369.32</v>
      </c>
      <c r="L74">
        <v>4971323.6399999997</v>
      </c>
      <c r="M74">
        <v>824679.14</v>
      </c>
      <c r="P74">
        <v>622040</v>
      </c>
      <c r="Q74">
        <v>115170</v>
      </c>
      <c r="R74">
        <v>820282</v>
      </c>
      <c r="U74">
        <v>103564.09</v>
      </c>
      <c r="V74">
        <v>43737.4</v>
      </c>
    </row>
    <row r="75" spans="1:22" x14ac:dyDescent="0.25">
      <c r="A75" t="s">
        <v>2573</v>
      </c>
      <c r="B75">
        <v>453488.23</v>
      </c>
      <c r="C75">
        <v>0</v>
      </c>
      <c r="D75">
        <v>83689.73</v>
      </c>
      <c r="E75">
        <v>117113.18</v>
      </c>
      <c r="F75">
        <v>139280.01</v>
      </c>
      <c r="H75">
        <v>0</v>
      </c>
      <c r="K75">
        <v>282674.23</v>
      </c>
      <c r="L75">
        <v>318970.07</v>
      </c>
      <c r="M75">
        <v>517841.19</v>
      </c>
      <c r="O75">
        <v>16312</v>
      </c>
      <c r="P75">
        <v>532560</v>
      </c>
      <c r="Q75">
        <v>103830</v>
      </c>
      <c r="R75">
        <v>708854</v>
      </c>
      <c r="S75">
        <v>1920</v>
      </c>
      <c r="U75">
        <v>161229.22</v>
      </c>
      <c r="V75">
        <v>26963.119999999999</v>
      </c>
    </row>
    <row r="76" spans="1:22" x14ac:dyDescent="0.25">
      <c r="A76" t="s">
        <v>2574</v>
      </c>
      <c r="B76">
        <v>292937.24</v>
      </c>
      <c r="C76">
        <v>0</v>
      </c>
      <c r="D76">
        <v>17939.650000000001</v>
      </c>
      <c r="E76">
        <v>96659.87</v>
      </c>
      <c r="F76">
        <v>121437.46</v>
      </c>
      <c r="H76">
        <v>0</v>
      </c>
      <c r="K76">
        <v>-2831361.3</v>
      </c>
      <c r="L76">
        <v>3125887.14</v>
      </c>
      <c r="M76">
        <v>541107.37</v>
      </c>
      <c r="P76">
        <v>362760</v>
      </c>
      <c r="Q76">
        <v>63.45</v>
      </c>
      <c r="R76">
        <v>468877.45</v>
      </c>
      <c r="U76">
        <v>137447.15</v>
      </c>
      <c r="V76">
        <v>46857.84</v>
      </c>
    </row>
    <row r="77" spans="1:22" x14ac:dyDescent="0.25">
      <c r="A77" t="s">
        <v>2575</v>
      </c>
      <c r="B77">
        <v>908027.56</v>
      </c>
      <c r="C77">
        <v>38736.43</v>
      </c>
      <c r="D77">
        <v>45399.72</v>
      </c>
      <c r="E77">
        <v>385733.65</v>
      </c>
      <c r="F77">
        <v>144488.6</v>
      </c>
      <c r="H77">
        <v>0</v>
      </c>
      <c r="K77">
        <v>-1319614.56</v>
      </c>
      <c r="L77">
        <v>2488810.16</v>
      </c>
      <c r="M77">
        <v>851285.93</v>
      </c>
      <c r="P77">
        <v>791200</v>
      </c>
      <c r="R77">
        <v>870696</v>
      </c>
      <c r="U77">
        <v>193193.45</v>
      </c>
      <c r="V77">
        <v>20381.12</v>
      </c>
    </row>
    <row r="78" spans="1:22" x14ac:dyDescent="0.25">
      <c r="A78" t="s">
        <v>2583</v>
      </c>
      <c r="B78">
        <v>427960.84</v>
      </c>
      <c r="C78">
        <v>0</v>
      </c>
      <c r="D78">
        <v>20868.73</v>
      </c>
      <c r="E78">
        <v>68764.490000000005</v>
      </c>
      <c r="F78">
        <v>17183.09</v>
      </c>
      <c r="H78">
        <v>0</v>
      </c>
      <c r="J78">
        <v>-861903.81</v>
      </c>
      <c r="L78">
        <v>1219746.8700000001</v>
      </c>
      <c r="M78">
        <v>389662.78</v>
      </c>
      <c r="P78">
        <v>389160</v>
      </c>
      <c r="R78">
        <v>476262</v>
      </c>
      <c r="U78">
        <v>35952.85</v>
      </c>
      <c r="V78">
        <v>36923.839999999997</v>
      </c>
    </row>
    <row r="79" spans="1:22" x14ac:dyDescent="0.25">
      <c r="A79" t="s">
        <v>2586</v>
      </c>
      <c r="B79">
        <v>887472.88</v>
      </c>
      <c r="C79">
        <v>-7504.92</v>
      </c>
      <c r="D79">
        <v>72342.62</v>
      </c>
      <c r="E79">
        <v>370132.95</v>
      </c>
      <c r="F79">
        <v>16442.16</v>
      </c>
      <c r="H79">
        <v>-975</v>
      </c>
      <c r="K79">
        <v>-1343667.7</v>
      </c>
      <c r="L79">
        <v>2288777.11</v>
      </c>
      <c r="M79">
        <v>472357.77</v>
      </c>
      <c r="P79">
        <v>702160</v>
      </c>
      <c r="R79">
        <v>782567</v>
      </c>
      <c r="U79">
        <v>91882.81</v>
      </c>
      <c r="V79">
        <v>43066.68</v>
      </c>
    </row>
    <row r="80" spans="1:22" x14ac:dyDescent="0.25">
      <c r="A80" t="s">
        <v>2576</v>
      </c>
      <c r="B80">
        <v>1156437.9099999999</v>
      </c>
      <c r="C80">
        <v>1035</v>
      </c>
      <c r="D80">
        <v>36743.06</v>
      </c>
      <c r="E80">
        <v>327748.45</v>
      </c>
      <c r="F80">
        <v>362924.65</v>
      </c>
      <c r="H80">
        <v>0</v>
      </c>
      <c r="I80">
        <v>19750</v>
      </c>
      <c r="K80">
        <v>-1005958.99</v>
      </c>
      <c r="L80">
        <v>2500428.33</v>
      </c>
      <c r="M80">
        <v>624056.64</v>
      </c>
      <c r="N80">
        <v>259000</v>
      </c>
      <c r="P80">
        <v>660900</v>
      </c>
      <c r="R80">
        <v>818092</v>
      </c>
      <c r="S80">
        <v>16000</v>
      </c>
      <c r="U80">
        <v>137945.75</v>
      </c>
      <c r="V80">
        <v>70359.16</v>
      </c>
    </row>
    <row r="81" spans="1:22" x14ac:dyDescent="0.25">
      <c r="A81" t="s">
        <v>2577</v>
      </c>
      <c r="B81">
        <v>515069.66</v>
      </c>
      <c r="C81">
        <v>517</v>
      </c>
      <c r="D81">
        <v>29955.42</v>
      </c>
      <c r="E81">
        <v>5</v>
      </c>
      <c r="F81">
        <v>145978.48000000001</v>
      </c>
      <c r="H81">
        <v>0</v>
      </c>
      <c r="K81">
        <v>-1461658.49</v>
      </c>
      <c r="L81">
        <v>2140561.41</v>
      </c>
      <c r="M81">
        <v>362403.32</v>
      </c>
      <c r="P81">
        <v>455616</v>
      </c>
      <c r="R81">
        <v>601334</v>
      </c>
      <c r="U81">
        <v>104514.64</v>
      </c>
      <c r="V81">
        <v>26198.04</v>
      </c>
    </row>
    <row r="82" spans="1:22" x14ac:dyDescent="0.25">
      <c r="A82" t="s">
        <v>2578</v>
      </c>
      <c r="B82">
        <v>1051473.3999999999</v>
      </c>
      <c r="C82">
        <v>60641</v>
      </c>
      <c r="D82">
        <v>57700.47</v>
      </c>
      <c r="E82">
        <v>598818.12</v>
      </c>
      <c r="F82">
        <v>547071.36</v>
      </c>
      <c r="H82">
        <v>0</v>
      </c>
      <c r="K82">
        <v>58732.34</v>
      </c>
      <c r="L82">
        <v>2191938.59</v>
      </c>
      <c r="M82">
        <v>540698.66</v>
      </c>
      <c r="P82">
        <v>282114</v>
      </c>
      <c r="R82">
        <v>355868</v>
      </c>
      <c r="U82">
        <v>179407.24</v>
      </c>
      <c r="V82">
        <v>82929</v>
      </c>
    </row>
    <row r="83" spans="1:22" x14ac:dyDescent="0.25">
      <c r="A83" t="s">
        <v>2579</v>
      </c>
      <c r="B83">
        <v>1291205.24</v>
      </c>
      <c r="C83">
        <v>2291</v>
      </c>
      <c r="D83">
        <v>57478.96</v>
      </c>
      <c r="E83">
        <v>717322.92</v>
      </c>
      <c r="F83">
        <v>250099.13</v>
      </c>
      <c r="H83">
        <v>0</v>
      </c>
      <c r="K83">
        <v>-1994338.91</v>
      </c>
      <c r="L83">
        <v>4194803.6500000004</v>
      </c>
      <c r="M83">
        <v>514899.03</v>
      </c>
      <c r="N83">
        <v>222000</v>
      </c>
      <c r="P83">
        <v>606962</v>
      </c>
      <c r="R83">
        <v>746705</v>
      </c>
      <c r="U83">
        <v>274337.18</v>
      </c>
      <c r="V83">
        <v>89017.64</v>
      </c>
    </row>
    <row r="84" spans="1:22" x14ac:dyDescent="0.25">
      <c r="A84" t="s">
        <v>2580</v>
      </c>
      <c r="B84">
        <v>422332.49</v>
      </c>
      <c r="C84">
        <v>1526.15</v>
      </c>
      <c r="D84">
        <v>35240.15</v>
      </c>
      <c r="E84">
        <v>427964.44</v>
      </c>
      <c r="F84">
        <v>94303.87</v>
      </c>
      <c r="H84">
        <v>0</v>
      </c>
      <c r="K84">
        <v>-1321215.21</v>
      </c>
      <c r="L84">
        <v>2119139.65</v>
      </c>
      <c r="M84">
        <v>318147.90000000002</v>
      </c>
      <c r="N84">
        <v>102000</v>
      </c>
      <c r="P84">
        <v>462080</v>
      </c>
      <c r="Q84">
        <v>140000</v>
      </c>
      <c r="R84">
        <v>571934</v>
      </c>
      <c r="U84">
        <v>85465.2</v>
      </c>
      <c r="V84">
        <v>26736.04</v>
      </c>
    </row>
    <row r="85" spans="1:22" x14ac:dyDescent="0.25">
      <c r="A85" t="s">
        <v>2581</v>
      </c>
      <c r="B85">
        <v>721087.63</v>
      </c>
      <c r="C85">
        <v>1774</v>
      </c>
      <c r="D85">
        <v>56858.93</v>
      </c>
      <c r="E85">
        <v>144655.34</v>
      </c>
      <c r="F85">
        <v>105655.98</v>
      </c>
      <c r="H85">
        <v>0</v>
      </c>
      <c r="K85">
        <v>-129379.33</v>
      </c>
      <c r="L85">
        <v>1096893.17</v>
      </c>
      <c r="M85">
        <v>677137.58</v>
      </c>
      <c r="P85">
        <v>546395</v>
      </c>
      <c r="R85">
        <v>732827</v>
      </c>
      <c r="U85">
        <v>293470.90000000002</v>
      </c>
      <c r="V85">
        <v>31666.639999999999</v>
      </c>
    </row>
    <row r="86" spans="1:22" x14ac:dyDescent="0.25">
      <c r="A86" t="s">
        <v>2582</v>
      </c>
      <c r="B86">
        <v>1366526.19</v>
      </c>
      <c r="C86">
        <v>4509</v>
      </c>
      <c r="D86">
        <v>51526.78</v>
      </c>
      <c r="E86">
        <v>211362.5</v>
      </c>
      <c r="F86">
        <v>177598.77</v>
      </c>
      <c r="H86">
        <v>0</v>
      </c>
      <c r="K86">
        <v>-1690527.9</v>
      </c>
      <c r="L86">
        <v>3207738.11</v>
      </c>
      <c r="M86">
        <v>504433.46</v>
      </c>
      <c r="N86">
        <v>186000</v>
      </c>
      <c r="P86">
        <v>441280</v>
      </c>
      <c r="R86">
        <v>494308</v>
      </c>
      <c r="U86">
        <v>210031.68</v>
      </c>
      <c r="V86">
        <v>29143.8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G86"/>
  <sheetViews>
    <sheetView topLeftCell="A70" zoomScale="94" zoomScaleNormal="94" workbookViewId="0">
      <selection activeCell="AF4" sqref="AF4:AF86"/>
    </sheetView>
  </sheetViews>
  <sheetFormatPr defaultColWidth="2.69921875" defaultRowHeight="13.8" x14ac:dyDescent="0.25"/>
  <cols>
    <col min="1" max="1" width="5.5" style="250" bestFit="1" customWidth="1"/>
    <col min="2" max="2" width="14.69921875" style="250" customWidth="1"/>
    <col min="3" max="3" width="7.5" style="260" bestFit="1" customWidth="1"/>
    <col min="4" max="4" width="44.59765625" style="260" bestFit="1" customWidth="1"/>
    <col min="5" max="5" width="41.19921875" customWidth="1"/>
    <col min="6" max="7" width="8.796875" style="301"/>
    <col min="8" max="8" width="22.09765625" style="301" bestFit="1" customWidth="1"/>
    <col min="9" max="10" width="8.796875"/>
    <col min="11" max="12" width="8.796875" style="301"/>
    <col min="13" max="13" width="21.5" bestFit="1" customWidth="1"/>
    <col min="14" max="16" width="8.796875"/>
    <col min="17" max="21" width="8.796875" style="301"/>
    <col min="22" max="27" width="8.796875"/>
    <col min="28" max="28" width="16.3984375" style="244" customWidth="1"/>
    <col min="29" max="29" width="15.8984375" style="267" bestFit="1" customWidth="1"/>
    <col min="30" max="30" width="17.3984375" style="261" bestFit="1" customWidth="1"/>
    <col min="31" max="31" width="17.59765625" style="263" bestFit="1" customWidth="1"/>
    <col min="32" max="32" width="19.09765625" style="264" bestFit="1" customWidth="1"/>
    <col min="33" max="33" width="14.59765625" style="268" bestFit="1" customWidth="1"/>
    <col min="34" max="16384" width="2.69921875" style="250"/>
  </cols>
  <sheetData>
    <row r="1" spans="1:33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t="s">
        <v>2449</v>
      </c>
      <c r="J1" t="s">
        <v>2450</v>
      </c>
      <c r="K1" s="301" t="s">
        <v>2453</v>
      </c>
      <c r="L1" s="301" t="s">
        <v>2455</v>
      </c>
      <c r="M1" t="s">
        <v>2456</v>
      </c>
      <c r="N1" t="s">
        <v>2457</v>
      </c>
      <c r="O1" t="s">
        <v>2458</v>
      </c>
      <c r="P1" t="s">
        <v>2459</v>
      </c>
      <c r="Q1" s="301" t="s">
        <v>2461</v>
      </c>
      <c r="R1" s="301" t="s">
        <v>2462</v>
      </c>
      <c r="S1" s="301" t="s">
        <v>2463</v>
      </c>
      <c r="T1" s="301" t="s">
        <v>2464</v>
      </c>
      <c r="U1" s="301" t="s">
        <v>2465</v>
      </c>
      <c r="V1" t="s">
        <v>2466</v>
      </c>
      <c r="W1" t="s">
        <v>2467</v>
      </c>
      <c r="X1" t="s">
        <v>2468</v>
      </c>
      <c r="Y1" t="s">
        <v>2469</v>
      </c>
      <c r="Z1" t="s">
        <v>2470</v>
      </c>
      <c r="AA1" t="s">
        <v>2471</v>
      </c>
      <c r="AB1" s="244" t="s">
        <v>6</v>
      </c>
      <c r="AC1" s="245" t="s">
        <v>7</v>
      </c>
      <c r="AD1" s="261" t="s">
        <v>8</v>
      </c>
      <c r="AE1" s="262" t="s">
        <v>9</v>
      </c>
      <c r="AF1" s="247" t="s">
        <v>10</v>
      </c>
      <c r="AG1" s="249" t="s">
        <v>11</v>
      </c>
    </row>
    <row r="2" spans="1:33" x14ac:dyDescent="0.25">
      <c r="B2" s="250" t="s">
        <v>43</v>
      </c>
      <c r="C2" s="260" t="s">
        <v>154</v>
      </c>
      <c r="E2" t="s">
        <v>2472</v>
      </c>
      <c r="F2" s="301" t="s">
        <v>2473</v>
      </c>
      <c r="G2" s="301" t="s">
        <v>2474</v>
      </c>
      <c r="H2" s="301" t="s">
        <v>2475</v>
      </c>
      <c r="I2" t="s">
        <v>2477</v>
      </c>
      <c r="J2" t="s">
        <v>2478</v>
      </c>
      <c r="K2" s="301" t="s">
        <v>2481</v>
      </c>
      <c r="L2" s="301" t="s">
        <v>2483</v>
      </c>
      <c r="M2" t="s">
        <v>2484</v>
      </c>
      <c r="N2" t="s">
        <v>2485</v>
      </c>
      <c r="O2" t="s">
        <v>2486</v>
      </c>
      <c r="P2" t="s">
        <v>2487</v>
      </c>
      <c r="Q2" s="301" t="s">
        <v>2489</v>
      </c>
      <c r="R2" s="301" t="s">
        <v>2490</v>
      </c>
      <c r="S2" s="301" t="s">
        <v>2491</v>
      </c>
      <c r="T2" s="301" t="s">
        <v>2492</v>
      </c>
      <c r="U2" s="301" t="s">
        <v>2493</v>
      </c>
      <c r="V2" t="s">
        <v>2494</v>
      </c>
      <c r="W2" t="s">
        <v>2495</v>
      </c>
      <c r="X2" t="s">
        <v>2496</v>
      </c>
      <c r="Y2" t="s">
        <v>2497</v>
      </c>
      <c r="Z2" t="s">
        <v>2498</v>
      </c>
      <c r="AA2" t="s">
        <v>2499</v>
      </c>
      <c r="AC2" s="245"/>
      <c r="AG2" s="246"/>
    </row>
    <row r="3" spans="1:33" x14ac:dyDescent="0.25">
      <c r="E3" t="s">
        <v>2500</v>
      </c>
      <c r="F3" s="301">
        <v>65540590.869999997</v>
      </c>
      <c r="G3" s="301">
        <v>1806354.45</v>
      </c>
      <c r="H3" s="301">
        <v>6039820.4199999999</v>
      </c>
      <c r="I3">
        <v>41356924.289999999</v>
      </c>
      <c r="J3">
        <v>31266988.120000001</v>
      </c>
      <c r="K3" s="301">
        <v>1670</v>
      </c>
      <c r="L3" s="301">
        <v>199963.37</v>
      </c>
      <c r="M3">
        <v>19750</v>
      </c>
      <c r="N3">
        <v>-7570121.9699999997</v>
      </c>
      <c r="O3">
        <v>-40921761.060000002</v>
      </c>
      <c r="P3">
        <v>183789214.05000001</v>
      </c>
      <c r="Q3" s="301">
        <v>46547010.399999999</v>
      </c>
      <c r="R3" s="301">
        <v>2987800</v>
      </c>
      <c r="S3" s="301">
        <v>17382.66</v>
      </c>
      <c r="T3" s="301">
        <v>39713652.100000001</v>
      </c>
      <c r="U3" s="301">
        <v>1536434.04</v>
      </c>
      <c r="V3">
        <v>49794374.100000001</v>
      </c>
      <c r="W3">
        <v>70126</v>
      </c>
      <c r="X3">
        <v>33488</v>
      </c>
      <c r="Y3">
        <v>17953876.739999998</v>
      </c>
      <c r="Z3">
        <v>4424042.46</v>
      </c>
      <c r="AA3">
        <v>136350</v>
      </c>
      <c r="AB3" s="244">
        <f t="shared" ref="AB3:AG3" si="0">SUM(AB4:AB86)</f>
        <v>73386765.740000039</v>
      </c>
      <c r="AC3" s="245">
        <f t="shared" si="0"/>
        <v>201633.37</v>
      </c>
      <c r="AD3" s="261">
        <f t="shared" si="0"/>
        <v>73185132.370000035</v>
      </c>
      <c r="AE3" s="263">
        <f t="shared" si="0"/>
        <v>90802279.199999988</v>
      </c>
      <c r="AF3" s="264">
        <f t="shared" si="0"/>
        <v>72412257.299999997</v>
      </c>
      <c r="AG3" s="246">
        <f t="shared" si="0"/>
        <v>18390021.900000002</v>
      </c>
    </row>
    <row r="4" spans="1:33" x14ac:dyDescent="0.25">
      <c r="A4" s="250" t="s">
        <v>267</v>
      </c>
      <c r="B4" s="250" t="s">
        <v>0</v>
      </c>
      <c r="C4" s="260">
        <v>5737</v>
      </c>
      <c r="D4" s="260" t="s">
        <v>588</v>
      </c>
      <c r="E4" t="s">
        <v>2505</v>
      </c>
      <c r="F4" s="301">
        <v>704839.42</v>
      </c>
      <c r="G4" s="301">
        <v>4857</v>
      </c>
      <c r="H4" s="301">
        <v>66346.61</v>
      </c>
      <c r="I4">
        <v>2552907.2599999998</v>
      </c>
      <c r="J4">
        <v>146097.85999999999</v>
      </c>
      <c r="L4" s="301">
        <v>0</v>
      </c>
      <c r="N4">
        <v>3303680.37</v>
      </c>
      <c r="O4">
        <v>149851.44</v>
      </c>
      <c r="P4">
        <v>198336.84</v>
      </c>
      <c r="Q4" s="301">
        <v>437653.69</v>
      </c>
      <c r="T4" s="301">
        <v>453080</v>
      </c>
      <c r="U4" s="301">
        <v>26404</v>
      </c>
      <c r="V4">
        <v>669387</v>
      </c>
      <c r="Y4">
        <v>252813.19</v>
      </c>
      <c r="Z4">
        <v>59058</v>
      </c>
      <c r="AB4" s="244">
        <f>SUM(F4:H4)</f>
        <v>776043.03</v>
      </c>
      <c r="AC4" s="251">
        <f>SUM(K4:L4)</f>
        <v>0</v>
      </c>
      <c r="AD4" s="265">
        <f>AB4-AC4</f>
        <v>776043.03</v>
      </c>
      <c r="AE4" s="266">
        <f>SUM(Q4:U4)</f>
        <v>917137.69</v>
      </c>
      <c r="AF4" s="266">
        <f>SUM(V4:AA4)</f>
        <v>981258.19</v>
      </c>
      <c r="AG4" s="246">
        <f>AE4-AF4</f>
        <v>-64120.5</v>
      </c>
    </row>
    <row r="5" spans="1:33" x14ac:dyDescent="0.25">
      <c r="A5" s="250" t="s">
        <v>267</v>
      </c>
      <c r="B5" s="250" t="s">
        <v>0</v>
      </c>
      <c r="C5" s="260">
        <v>4213</v>
      </c>
      <c r="D5" s="260" t="s">
        <v>589</v>
      </c>
      <c r="E5" t="s">
        <v>2506</v>
      </c>
      <c r="F5" s="301">
        <v>789469.61</v>
      </c>
      <c r="G5" s="301">
        <v>41666.6</v>
      </c>
      <c r="H5" s="301">
        <v>114772.94</v>
      </c>
      <c r="I5">
        <v>381882.89</v>
      </c>
      <c r="J5">
        <v>201837.08</v>
      </c>
      <c r="L5" s="301">
        <v>0</v>
      </c>
      <c r="N5">
        <v>-614134.56000000006</v>
      </c>
      <c r="O5">
        <v>143927.69</v>
      </c>
      <c r="P5">
        <v>2159407.13</v>
      </c>
      <c r="Q5" s="301">
        <v>385638.64</v>
      </c>
      <c r="T5" s="301">
        <v>455200</v>
      </c>
      <c r="V5">
        <v>557940</v>
      </c>
      <c r="Y5">
        <v>284598.08</v>
      </c>
      <c r="Z5">
        <v>58271.7</v>
      </c>
      <c r="AB5" s="244">
        <f t="shared" ref="AB5:AB68" si="1">SUM(F5:H5)</f>
        <v>945909.14999999991</v>
      </c>
      <c r="AC5" s="251">
        <f t="shared" ref="AC5:AC68" si="2">SUM(K5:L5)</f>
        <v>0</v>
      </c>
      <c r="AD5" s="265">
        <f t="shared" ref="AD5:AD68" si="3">AB5-AC5</f>
        <v>945909.14999999991</v>
      </c>
      <c r="AE5" s="266">
        <f t="shared" ref="AE5:AE68" si="4">SUM(Q5:U5)</f>
        <v>840838.64</v>
      </c>
      <c r="AF5" s="266">
        <f t="shared" ref="AF5:AF68" si="5">SUM(V5:AA5)</f>
        <v>900809.78</v>
      </c>
      <c r="AG5" s="246">
        <f t="shared" ref="AG5:AG68" si="6">AE5-AF5</f>
        <v>-59971.140000000014</v>
      </c>
    </row>
    <row r="6" spans="1:33" x14ac:dyDescent="0.25">
      <c r="A6" s="250" t="s">
        <v>267</v>
      </c>
      <c r="B6" s="250" t="s">
        <v>0</v>
      </c>
      <c r="C6" s="260">
        <v>4949</v>
      </c>
      <c r="D6" s="260" t="s">
        <v>590</v>
      </c>
      <c r="E6" t="s">
        <v>2507</v>
      </c>
      <c r="F6" s="301">
        <v>597709.48</v>
      </c>
      <c r="G6" s="301">
        <v>12099.47</v>
      </c>
      <c r="H6" s="301">
        <v>51302.74</v>
      </c>
      <c r="I6">
        <v>709696.55</v>
      </c>
      <c r="J6">
        <v>828454.76</v>
      </c>
      <c r="L6" s="301">
        <v>0</v>
      </c>
      <c r="N6">
        <v>-813218.3</v>
      </c>
      <c r="O6">
        <v>169051.27</v>
      </c>
      <c r="P6">
        <v>3104237.14</v>
      </c>
      <c r="Q6" s="301">
        <v>318527.21000000002</v>
      </c>
      <c r="T6" s="301">
        <v>825120</v>
      </c>
      <c r="U6" s="301">
        <v>4530</v>
      </c>
      <c r="V6">
        <v>927018</v>
      </c>
      <c r="Y6">
        <v>341847.84</v>
      </c>
      <c r="Z6">
        <v>40648.480000000003</v>
      </c>
      <c r="AB6" s="244">
        <f t="shared" si="1"/>
        <v>661111.68999999994</v>
      </c>
      <c r="AC6" s="251">
        <f t="shared" si="2"/>
        <v>0</v>
      </c>
      <c r="AD6" s="265">
        <f t="shared" si="3"/>
        <v>661111.68999999994</v>
      </c>
      <c r="AE6" s="266">
        <f t="shared" si="4"/>
        <v>1148177.21</v>
      </c>
      <c r="AF6" s="266">
        <f t="shared" si="5"/>
        <v>1309514.32</v>
      </c>
      <c r="AG6" s="246">
        <f t="shared" si="6"/>
        <v>-161337.1100000001</v>
      </c>
    </row>
    <row r="7" spans="1:33" x14ac:dyDescent="0.25">
      <c r="A7" s="250" t="s">
        <v>267</v>
      </c>
      <c r="B7" s="250" t="s">
        <v>0</v>
      </c>
      <c r="C7" s="260">
        <v>7233</v>
      </c>
      <c r="D7" s="260" t="s">
        <v>591</v>
      </c>
      <c r="E7" t="s">
        <v>2508</v>
      </c>
      <c r="F7" s="301">
        <v>669558.91</v>
      </c>
      <c r="G7" s="301">
        <v>44485.55</v>
      </c>
      <c r="H7" s="301">
        <v>46197.919999999998</v>
      </c>
      <c r="I7">
        <v>3</v>
      </c>
      <c r="J7">
        <v>306964.65999999997</v>
      </c>
      <c r="L7" s="301">
        <v>0</v>
      </c>
      <c r="N7">
        <v>-301857.08</v>
      </c>
      <c r="O7">
        <v>317453.34000000003</v>
      </c>
      <c r="P7">
        <v>1481598.18</v>
      </c>
      <c r="Q7" s="301">
        <v>518231.45</v>
      </c>
      <c r="T7" s="301">
        <v>681780</v>
      </c>
      <c r="V7">
        <v>890178</v>
      </c>
      <c r="W7">
        <v>920</v>
      </c>
      <c r="Y7">
        <v>529388.27</v>
      </c>
      <c r="Z7">
        <v>7309.58</v>
      </c>
      <c r="AB7" s="244">
        <f t="shared" si="1"/>
        <v>760242.38000000012</v>
      </c>
      <c r="AC7" s="251">
        <f t="shared" si="2"/>
        <v>0</v>
      </c>
      <c r="AD7" s="265">
        <f t="shared" si="3"/>
        <v>760242.38000000012</v>
      </c>
      <c r="AE7" s="266">
        <f t="shared" si="4"/>
        <v>1200011.45</v>
      </c>
      <c r="AF7" s="266">
        <f t="shared" si="5"/>
        <v>1427795.85</v>
      </c>
      <c r="AG7" s="246">
        <f t="shared" si="6"/>
        <v>-227784.40000000014</v>
      </c>
    </row>
    <row r="8" spans="1:33" x14ac:dyDescent="0.25">
      <c r="A8" s="250" t="s">
        <v>267</v>
      </c>
      <c r="B8" s="250" t="s">
        <v>0</v>
      </c>
      <c r="C8" s="260">
        <v>5081</v>
      </c>
      <c r="D8" s="260" t="s">
        <v>592</v>
      </c>
      <c r="E8" t="s">
        <v>2509</v>
      </c>
      <c r="F8" s="301">
        <v>927961.64</v>
      </c>
      <c r="G8" s="301">
        <v>21736.07</v>
      </c>
      <c r="H8" s="301">
        <v>58173.39</v>
      </c>
      <c r="I8">
        <v>3</v>
      </c>
      <c r="J8">
        <v>914557</v>
      </c>
      <c r="L8" s="301">
        <v>0</v>
      </c>
      <c r="N8">
        <v>-1615883.46</v>
      </c>
      <c r="O8">
        <v>34170</v>
      </c>
      <c r="P8">
        <v>3577514.61</v>
      </c>
      <c r="Q8" s="301">
        <v>492260.86</v>
      </c>
      <c r="T8" s="301">
        <v>436720</v>
      </c>
      <c r="V8">
        <v>666602</v>
      </c>
      <c r="Y8">
        <v>168485.95</v>
      </c>
      <c r="Z8">
        <v>18762.96</v>
      </c>
      <c r="AB8" s="244">
        <f t="shared" si="1"/>
        <v>1007871.1</v>
      </c>
      <c r="AC8" s="251">
        <f t="shared" si="2"/>
        <v>0</v>
      </c>
      <c r="AD8" s="265">
        <f t="shared" si="3"/>
        <v>1007871.1</v>
      </c>
      <c r="AE8" s="266">
        <f t="shared" si="4"/>
        <v>928980.86</v>
      </c>
      <c r="AF8" s="266">
        <f t="shared" si="5"/>
        <v>853850.90999999992</v>
      </c>
      <c r="AG8" s="246">
        <f t="shared" si="6"/>
        <v>75129.95000000007</v>
      </c>
    </row>
    <row r="9" spans="1:33" x14ac:dyDescent="0.25">
      <c r="A9" s="250" t="s">
        <v>267</v>
      </c>
      <c r="B9" s="250" t="s">
        <v>0</v>
      </c>
      <c r="C9" s="260">
        <v>1868</v>
      </c>
      <c r="D9" s="260" t="s">
        <v>593</v>
      </c>
      <c r="E9" t="s">
        <v>2510</v>
      </c>
      <c r="F9" s="301">
        <v>384569.61</v>
      </c>
      <c r="G9" s="301">
        <v>1981.65</v>
      </c>
      <c r="H9" s="301">
        <v>41949.41</v>
      </c>
      <c r="I9">
        <v>164904.71</v>
      </c>
      <c r="J9">
        <v>218655.21</v>
      </c>
      <c r="L9" s="301">
        <v>0</v>
      </c>
      <c r="N9">
        <v>859141.36</v>
      </c>
      <c r="O9">
        <v>74665.13</v>
      </c>
      <c r="P9">
        <v>80851.62</v>
      </c>
      <c r="Q9" s="301">
        <v>149863.37</v>
      </c>
      <c r="T9" s="301">
        <v>172840</v>
      </c>
      <c r="V9">
        <v>238074</v>
      </c>
      <c r="Y9">
        <v>186403.49</v>
      </c>
      <c r="Z9">
        <v>42298.400000000001</v>
      </c>
      <c r="AB9" s="244">
        <f t="shared" si="1"/>
        <v>428500.67000000004</v>
      </c>
      <c r="AC9" s="251">
        <f t="shared" si="2"/>
        <v>0</v>
      </c>
      <c r="AD9" s="265">
        <f t="shared" si="3"/>
        <v>428500.67000000004</v>
      </c>
      <c r="AE9" s="266">
        <f t="shared" si="4"/>
        <v>322703.37</v>
      </c>
      <c r="AF9" s="266">
        <f t="shared" si="5"/>
        <v>466775.89</v>
      </c>
      <c r="AG9" s="246">
        <f t="shared" si="6"/>
        <v>-144072.52000000002</v>
      </c>
    </row>
    <row r="10" spans="1:33" x14ac:dyDescent="0.25">
      <c r="A10" s="250" t="s">
        <v>267</v>
      </c>
      <c r="B10" s="250" t="s">
        <v>0</v>
      </c>
      <c r="C10" s="260">
        <v>7126</v>
      </c>
      <c r="D10" s="260" t="s">
        <v>594</v>
      </c>
      <c r="E10" t="s">
        <v>2511</v>
      </c>
      <c r="F10" s="301">
        <v>884874.88</v>
      </c>
      <c r="G10" s="301">
        <v>40177.599999999999</v>
      </c>
      <c r="H10" s="301">
        <v>232244.56</v>
      </c>
      <c r="I10">
        <v>935543.62</v>
      </c>
      <c r="J10">
        <v>1208392.3600000001</v>
      </c>
      <c r="L10" s="301">
        <v>0</v>
      </c>
      <c r="N10">
        <v>924779.47</v>
      </c>
      <c r="O10">
        <v>238491.32</v>
      </c>
      <c r="P10">
        <v>2359303.7200000002</v>
      </c>
      <c r="Q10" s="301">
        <v>373556.99</v>
      </c>
      <c r="T10" s="301">
        <v>710080</v>
      </c>
      <c r="V10">
        <v>870731</v>
      </c>
      <c r="Y10">
        <v>208113.32</v>
      </c>
      <c r="Z10">
        <v>122984.16</v>
      </c>
      <c r="AB10" s="244">
        <f t="shared" si="1"/>
        <v>1157297.04</v>
      </c>
      <c r="AC10" s="251">
        <f t="shared" si="2"/>
        <v>0</v>
      </c>
      <c r="AD10" s="265">
        <f t="shared" si="3"/>
        <v>1157297.04</v>
      </c>
      <c r="AE10" s="266">
        <f t="shared" si="4"/>
        <v>1083636.99</v>
      </c>
      <c r="AF10" s="266">
        <f t="shared" si="5"/>
        <v>1201828.48</v>
      </c>
      <c r="AG10" s="246">
        <f t="shared" si="6"/>
        <v>-118191.48999999999</v>
      </c>
    </row>
    <row r="11" spans="1:33" x14ac:dyDescent="0.25">
      <c r="A11" s="250" t="s">
        <v>267</v>
      </c>
      <c r="B11" s="250" t="s">
        <v>0</v>
      </c>
      <c r="C11" s="260">
        <v>2671</v>
      </c>
      <c r="D11" s="260" t="s">
        <v>595</v>
      </c>
      <c r="E11" t="s">
        <v>2512</v>
      </c>
      <c r="F11" s="301">
        <v>590829.98</v>
      </c>
      <c r="G11" s="301">
        <v>2615.1999999999998</v>
      </c>
      <c r="H11" s="301">
        <v>12932.99</v>
      </c>
      <c r="I11">
        <v>707414.1</v>
      </c>
      <c r="J11">
        <v>174922.59</v>
      </c>
      <c r="N11">
        <v>-706462.6</v>
      </c>
      <c r="O11">
        <v>111739.82</v>
      </c>
      <c r="P11">
        <v>2243800.1</v>
      </c>
      <c r="Q11" s="301">
        <v>173684.77</v>
      </c>
      <c r="T11" s="301">
        <v>435400</v>
      </c>
      <c r="V11">
        <v>513963</v>
      </c>
      <c r="Y11">
        <v>141419.75</v>
      </c>
      <c r="Z11">
        <v>18189.48</v>
      </c>
      <c r="AB11" s="244">
        <f t="shared" si="1"/>
        <v>606378.16999999993</v>
      </c>
      <c r="AC11" s="251">
        <f t="shared" si="2"/>
        <v>0</v>
      </c>
      <c r="AD11" s="265">
        <f t="shared" si="3"/>
        <v>606378.16999999993</v>
      </c>
      <c r="AE11" s="266">
        <f t="shared" si="4"/>
        <v>609084.77</v>
      </c>
      <c r="AF11" s="266">
        <f t="shared" si="5"/>
        <v>673572.23</v>
      </c>
      <c r="AG11" s="246">
        <f t="shared" si="6"/>
        <v>-64487.459999999963</v>
      </c>
    </row>
    <row r="12" spans="1:33" ht="13.5" customHeight="1" x14ac:dyDescent="0.25">
      <c r="A12" s="250" t="s">
        <v>267</v>
      </c>
      <c r="B12" s="250" t="s">
        <v>0</v>
      </c>
      <c r="C12" s="260">
        <v>4454</v>
      </c>
      <c r="D12" s="260" t="s">
        <v>596</v>
      </c>
      <c r="E12" t="s">
        <v>2513</v>
      </c>
      <c r="F12" s="301">
        <v>935235.52</v>
      </c>
      <c r="G12" s="301">
        <v>14521.3</v>
      </c>
      <c r="H12" s="301">
        <v>220173.73</v>
      </c>
      <c r="I12">
        <v>3</v>
      </c>
      <c r="J12">
        <v>204749.7</v>
      </c>
      <c r="L12" s="301">
        <v>0</v>
      </c>
      <c r="N12">
        <v>-1196332.52</v>
      </c>
      <c r="O12">
        <v>170579.61</v>
      </c>
      <c r="P12">
        <v>2541297.98</v>
      </c>
      <c r="Q12" s="301">
        <v>316152.64</v>
      </c>
      <c r="T12" s="301">
        <v>540440</v>
      </c>
      <c r="V12">
        <v>658290</v>
      </c>
      <c r="Y12">
        <v>234142.22</v>
      </c>
      <c r="Z12">
        <v>7222.24</v>
      </c>
      <c r="AB12" s="244">
        <f t="shared" si="1"/>
        <v>1169930.55</v>
      </c>
      <c r="AC12" s="251">
        <f t="shared" si="2"/>
        <v>0</v>
      </c>
      <c r="AD12" s="265">
        <f t="shared" si="3"/>
        <v>1169930.55</v>
      </c>
      <c r="AE12" s="266">
        <f t="shared" si="4"/>
        <v>856592.64</v>
      </c>
      <c r="AF12" s="266">
        <f t="shared" si="5"/>
        <v>899654.46</v>
      </c>
      <c r="AG12" s="246">
        <f t="shared" si="6"/>
        <v>-43061.819999999949</v>
      </c>
    </row>
    <row r="13" spans="1:33" x14ac:dyDescent="0.25">
      <c r="A13" s="250" t="s">
        <v>267</v>
      </c>
      <c r="B13" s="250" t="s">
        <v>0</v>
      </c>
      <c r="C13" s="260">
        <v>3077</v>
      </c>
      <c r="D13" s="260" t="s">
        <v>597</v>
      </c>
      <c r="E13" t="s">
        <v>2514</v>
      </c>
      <c r="F13" s="301">
        <v>309105.83</v>
      </c>
      <c r="G13" s="301">
        <v>5008.28</v>
      </c>
      <c r="H13" s="301">
        <v>24233.919999999998</v>
      </c>
      <c r="I13">
        <v>1750255.5</v>
      </c>
      <c r="J13">
        <v>220656.17</v>
      </c>
      <c r="L13" s="301">
        <v>0</v>
      </c>
      <c r="N13">
        <v>-155032.76</v>
      </c>
      <c r="O13">
        <v>63682.58</v>
      </c>
      <c r="P13">
        <v>2357450.56</v>
      </c>
      <c r="Q13" s="301">
        <v>199824.45</v>
      </c>
      <c r="T13" s="301">
        <v>168280</v>
      </c>
      <c r="U13" s="301">
        <v>1500</v>
      </c>
      <c r="V13">
        <v>239768</v>
      </c>
      <c r="Y13">
        <v>80518.69</v>
      </c>
      <c r="Z13">
        <v>31708.44</v>
      </c>
      <c r="AB13" s="244">
        <f t="shared" si="1"/>
        <v>338348.03</v>
      </c>
      <c r="AC13" s="251">
        <f t="shared" si="2"/>
        <v>0</v>
      </c>
      <c r="AD13" s="265">
        <f t="shared" si="3"/>
        <v>338348.03</v>
      </c>
      <c r="AE13" s="266">
        <f t="shared" si="4"/>
        <v>369604.45</v>
      </c>
      <c r="AF13" s="266">
        <f t="shared" si="5"/>
        <v>351995.13</v>
      </c>
      <c r="AG13" s="246">
        <f t="shared" si="6"/>
        <v>17609.320000000007</v>
      </c>
    </row>
    <row r="14" spans="1:33" x14ac:dyDescent="0.25">
      <c r="A14" s="250" t="s">
        <v>267</v>
      </c>
      <c r="B14" s="250" t="s">
        <v>0</v>
      </c>
      <c r="C14" s="260">
        <v>2778</v>
      </c>
      <c r="D14" s="260" t="s">
        <v>598</v>
      </c>
      <c r="E14" t="s">
        <v>2515</v>
      </c>
      <c r="F14" s="301">
        <v>439416.41</v>
      </c>
      <c r="G14" s="301">
        <v>16604.03</v>
      </c>
      <c r="H14" s="301">
        <v>63462.36</v>
      </c>
      <c r="I14">
        <v>708022.63</v>
      </c>
      <c r="J14">
        <v>375848.57</v>
      </c>
      <c r="L14" s="301">
        <v>0</v>
      </c>
      <c r="N14">
        <v>-1807595.1</v>
      </c>
      <c r="O14">
        <v>73459.3</v>
      </c>
      <c r="P14">
        <v>3416597.09</v>
      </c>
      <c r="Q14" s="301">
        <v>255189.98</v>
      </c>
      <c r="T14" s="301">
        <v>423000</v>
      </c>
      <c r="V14">
        <v>528042</v>
      </c>
      <c r="Y14">
        <v>57894.83</v>
      </c>
      <c r="Z14">
        <v>100888.88</v>
      </c>
      <c r="AB14" s="244">
        <f t="shared" si="1"/>
        <v>519482.79999999993</v>
      </c>
      <c r="AC14" s="251">
        <f t="shared" si="2"/>
        <v>0</v>
      </c>
      <c r="AD14" s="265">
        <f t="shared" si="3"/>
        <v>519482.79999999993</v>
      </c>
      <c r="AE14" s="266">
        <f t="shared" si="4"/>
        <v>678189.98</v>
      </c>
      <c r="AF14" s="266">
        <f t="shared" si="5"/>
        <v>686825.71</v>
      </c>
      <c r="AG14" s="246">
        <f t="shared" si="6"/>
        <v>-8635.7299999999814</v>
      </c>
    </row>
    <row r="15" spans="1:33" x14ac:dyDescent="0.25">
      <c r="A15" s="250" t="s">
        <v>267</v>
      </c>
      <c r="B15" s="250" t="s">
        <v>0</v>
      </c>
      <c r="C15" s="260">
        <v>4143</v>
      </c>
      <c r="D15" s="260" t="s">
        <v>599</v>
      </c>
      <c r="E15" t="s">
        <v>2516</v>
      </c>
      <c r="F15" s="301">
        <v>1011553.22</v>
      </c>
      <c r="G15" s="301">
        <v>20780.900000000001</v>
      </c>
      <c r="H15" s="301">
        <v>20024.990000000002</v>
      </c>
      <c r="I15">
        <v>2053940.05</v>
      </c>
      <c r="J15">
        <v>312496.46000000002</v>
      </c>
      <c r="L15" s="301">
        <v>0</v>
      </c>
      <c r="N15">
        <v>306020.83</v>
      </c>
      <c r="O15">
        <v>203243.82</v>
      </c>
      <c r="P15">
        <v>3110817.16</v>
      </c>
      <c r="Q15" s="301">
        <v>358743.11</v>
      </c>
      <c r="T15" s="301">
        <v>483040</v>
      </c>
      <c r="V15">
        <v>681178</v>
      </c>
      <c r="Y15">
        <v>229465.68</v>
      </c>
      <c r="Z15">
        <v>52344.08</v>
      </c>
      <c r="AB15" s="244">
        <f t="shared" si="1"/>
        <v>1052359.1100000001</v>
      </c>
      <c r="AC15" s="251">
        <f t="shared" si="2"/>
        <v>0</v>
      </c>
      <c r="AD15" s="265">
        <f t="shared" si="3"/>
        <v>1052359.1100000001</v>
      </c>
      <c r="AE15" s="266">
        <f t="shared" si="4"/>
        <v>841783.11</v>
      </c>
      <c r="AF15" s="266">
        <f t="shared" si="5"/>
        <v>962987.75999999989</v>
      </c>
      <c r="AG15" s="246">
        <f t="shared" si="6"/>
        <v>-121204.64999999991</v>
      </c>
    </row>
    <row r="16" spans="1:33" x14ac:dyDescent="0.25">
      <c r="A16" s="250" t="s">
        <v>267</v>
      </c>
      <c r="B16" s="250" t="s">
        <v>0</v>
      </c>
      <c r="C16" s="260">
        <v>5018</v>
      </c>
      <c r="D16" s="260" t="s">
        <v>600</v>
      </c>
      <c r="E16" t="s">
        <v>2517</v>
      </c>
      <c r="F16" s="301">
        <v>823997.53</v>
      </c>
      <c r="G16" s="301">
        <v>18982.87</v>
      </c>
      <c r="H16" s="301">
        <v>87553.24</v>
      </c>
      <c r="I16">
        <v>1371276.78</v>
      </c>
      <c r="J16">
        <v>505452.93</v>
      </c>
      <c r="N16">
        <v>-1465393.28</v>
      </c>
      <c r="O16">
        <v>158506.38</v>
      </c>
      <c r="P16">
        <v>4381554.71</v>
      </c>
      <c r="Q16" s="301">
        <v>321896.09000000003</v>
      </c>
      <c r="T16" s="301">
        <v>581040</v>
      </c>
      <c r="V16">
        <v>661913</v>
      </c>
      <c r="W16">
        <v>11500</v>
      </c>
      <c r="Y16">
        <v>296768.81</v>
      </c>
      <c r="Z16">
        <v>73848.740000000005</v>
      </c>
      <c r="AB16" s="244">
        <f t="shared" si="1"/>
        <v>930533.64</v>
      </c>
      <c r="AC16" s="251">
        <f t="shared" si="2"/>
        <v>0</v>
      </c>
      <c r="AD16" s="265">
        <f t="shared" si="3"/>
        <v>930533.64</v>
      </c>
      <c r="AE16" s="266">
        <f t="shared" si="4"/>
        <v>902936.09000000008</v>
      </c>
      <c r="AF16" s="266">
        <f t="shared" si="5"/>
        <v>1044030.55</v>
      </c>
      <c r="AG16" s="246">
        <f t="shared" si="6"/>
        <v>-141094.45999999996</v>
      </c>
    </row>
    <row r="17" spans="1:33" x14ac:dyDescent="0.25">
      <c r="A17" s="250" t="s">
        <v>267</v>
      </c>
      <c r="B17" s="250" t="s">
        <v>0</v>
      </c>
      <c r="C17" s="260">
        <v>3532</v>
      </c>
      <c r="D17" s="260" t="s">
        <v>601</v>
      </c>
      <c r="E17" t="s">
        <v>2518</v>
      </c>
      <c r="F17" s="301">
        <v>850475.97</v>
      </c>
      <c r="G17" s="301">
        <v>20706.8</v>
      </c>
      <c r="H17" s="301">
        <v>55356.56</v>
      </c>
      <c r="I17">
        <v>1532.93</v>
      </c>
      <c r="J17">
        <v>200180.81</v>
      </c>
      <c r="L17" s="301">
        <v>0</v>
      </c>
      <c r="N17">
        <v>-1252991.06</v>
      </c>
      <c r="O17">
        <v>97481.69</v>
      </c>
      <c r="P17">
        <v>2824820.87</v>
      </c>
      <c r="Q17" s="301">
        <v>308157.24</v>
      </c>
      <c r="T17" s="301">
        <v>550920</v>
      </c>
      <c r="V17">
        <v>719575</v>
      </c>
      <c r="Y17">
        <v>530525.17000000004</v>
      </c>
      <c r="Z17">
        <v>42485.5</v>
      </c>
      <c r="AB17" s="244">
        <f t="shared" si="1"/>
        <v>926539.33000000007</v>
      </c>
      <c r="AC17" s="251">
        <f t="shared" si="2"/>
        <v>0</v>
      </c>
      <c r="AD17" s="265">
        <f t="shared" si="3"/>
        <v>926539.33000000007</v>
      </c>
      <c r="AE17" s="266">
        <f t="shared" si="4"/>
        <v>859077.24</v>
      </c>
      <c r="AF17" s="266">
        <f t="shared" si="5"/>
        <v>1292585.67</v>
      </c>
      <c r="AG17" s="246">
        <f t="shared" si="6"/>
        <v>-433508.42999999993</v>
      </c>
    </row>
    <row r="18" spans="1:33" x14ac:dyDescent="0.25">
      <c r="A18" s="250" t="s">
        <v>267</v>
      </c>
      <c r="B18" s="250" t="s">
        <v>0</v>
      </c>
      <c r="C18" s="260">
        <v>5707</v>
      </c>
      <c r="D18" s="260" t="s">
        <v>602</v>
      </c>
      <c r="E18" t="s">
        <v>2519</v>
      </c>
      <c r="F18" s="301">
        <v>1037413.13</v>
      </c>
      <c r="G18" s="301">
        <v>9042.56</v>
      </c>
      <c r="H18" s="301">
        <v>37659.46</v>
      </c>
      <c r="I18">
        <v>12608.72</v>
      </c>
      <c r="J18">
        <v>343145.15</v>
      </c>
      <c r="N18">
        <v>-886470.27</v>
      </c>
      <c r="O18">
        <v>227585.23</v>
      </c>
      <c r="P18">
        <v>2287611.84</v>
      </c>
      <c r="Q18" s="301">
        <v>437705.08</v>
      </c>
      <c r="T18" s="301">
        <v>456680</v>
      </c>
      <c r="V18">
        <v>634176</v>
      </c>
      <c r="Y18">
        <v>325342.14</v>
      </c>
      <c r="Z18">
        <v>8024.72</v>
      </c>
      <c r="AB18" s="244">
        <f t="shared" si="1"/>
        <v>1084115.1500000001</v>
      </c>
      <c r="AC18" s="251">
        <f t="shared" si="2"/>
        <v>0</v>
      </c>
      <c r="AD18" s="265">
        <f t="shared" si="3"/>
        <v>1084115.1500000001</v>
      </c>
      <c r="AE18" s="266">
        <f t="shared" si="4"/>
        <v>894385.08000000007</v>
      </c>
      <c r="AF18" s="266">
        <f t="shared" si="5"/>
        <v>967542.86</v>
      </c>
      <c r="AG18" s="246">
        <f t="shared" si="6"/>
        <v>-73157.779999999912</v>
      </c>
    </row>
    <row r="19" spans="1:33" x14ac:dyDescent="0.25">
      <c r="A19" s="250" t="s">
        <v>267</v>
      </c>
      <c r="B19" s="250" t="s">
        <v>0</v>
      </c>
      <c r="C19" s="260">
        <v>3845</v>
      </c>
      <c r="D19" s="260" t="s">
        <v>603</v>
      </c>
      <c r="E19" t="s">
        <v>2520</v>
      </c>
      <c r="F19" s="301">
        <v>799852.64</v>
      </c>
      <c r="G19" s="301">
        <v>4787.2</v>
      </c>
      <c r="H19" s="301">
        <v>61884.58</v>
      </c>
      <c r="I19">
        <v>10004</v>
      </c>
      <c r="J19">
        <v>123078.85</v>
      </c>
      <c r="L19" s="301">
        <v>0</v>
      </c>
      <c r="N19">
        <v>-1704007.85</v>
      </c>
      <c r="O19">
        <v>1033.52</v>
      </c>
      <c r="P19">
        <v>2658489.6</v>
      </c>
      <c r="Q19" s="301">
        <v>386047.44</v>
      </c>
      <c r="T19" s="301">
        <v>878840</v>
      </c>
      <c r="U19" s="301">
        <v>14000</v>
      </c>
      <c r="V19">
        <v>956698</v>
      </c>
      <c r="Y19">
        <v>189435.84</v>
      </c>
      <c r="Z19">
        <v>3961.6</v>
      </c>
      <c r="AB19" s="244">
        <f t="shared" si="1"/>
        <v>866524.41999999993</v>
      </c>
      <c r="AC19" s="251">
        <f t="shared" si="2"/>
        <v>0</v>
      </c>
      <c r="AD19" s="265">
        <f t="shared" si="3"/>
        <v>866524.41999999993</v>
      </c>
      <c r="AE19" s="266">
        <f t="shared" si="4"/>
        <v>1278887.44</v>
      </c>
      <c r="AF19" s="266">
        <f t="shared" si="5"/>
        <v>1150095.4400000002</v>
      </c>
      <c r="AG19" s="246">
        <f t="shared" si="6"/>
        <v>128791.99999999977</v>
      </c>
    </row>
    <row r="20" spans="1:33" x14ac:dyDescent="0.25">
      <c r="A20" s="250" t="s">
        <v>267</v>
      </c>
      <c r="B20" s="250" t="s">
        <v>0</v>
      </c>
      <c r="C20" s="260">
        <v>2875</v>
      </c>
      <c r="D20" s="260" t="s">
        <v>604</v>
      </c>
      <c r="E20" t="s">
        <v>2521</v>
      </c>
      <c r="F20" s="301">
        <v>819382.23</v>
      </c>
      <c r="G20" s="301">
        <v>16293.25</v>
      </c>
      <c r="H20" s="301">
        <v>36126.699999999997</v>
      </c>
      <c r="I20">
        <v>3975145.34</v>
      </c>
      <c r="J20">
        <v>190228.43</v>
      </c>
      <c r="L20" s="301">
        <v>-1618</v>
      </c>
      <c r="N20">
        <v>4501432.5199999996</v>
      </c>
      <c r="O20">
        <v>101444.32</v>
      </c>
      <c r="P20">
        <v>712043.8</v>
      </c>
      <c r="Q20" s="301">
        <v>179767.31</v>
      </c>
      <c r="T20" s="301">
        <v>493960</v>
      </c>
      <c r="V20">
        <v>601002</v>
      </c>
      <c r="Y20">
        <v>209195.56</v>
      </c>
      <c r="Z20">
        <v>58696.44</v>
      </c>
      <c r="AB20" s="244">
        <f t="shared" si="1"/>
        <v>871802.17999999993</v>
      </c>
      <c r="AC20" s="251">
        <f t="shared" si="2"/>
        <v>-1618</v>
      </c>
      <c r="AD20" s="265">
        <f t="shared" si="3"/>
        <v>873420.17999999993</v>
      </c>
      <c r="AE20" s="266">
        <f t="shared" si="4"/>
        <v>673727.31</v>
      </c>
      <c r="AF20" s="266">
        <f t="shared" si="5"/>
        <v>868894</v>
      </c>
      <c r="AG20" s="246">
        <f t="shared" si="6"/>
        <v>-195166.68999999994</v>
      </c>
    </row>
    <row r="21" spans="1:33" x14ac:dyDescent="0.25">
      <c r="A21" s="250" t="s">
        <v>267</v>
      </c>
      <c r="B21" s="250" t="s">
        <v>0</v>
      </c>
      <c r="C21" s="260">
        <v>3123</v>
      </c>
      <c r="D21" s="260" t="s">
        <v>605</v>
      </c>
      <c r="E21" t="s">
        <v>2522</v>
      </c>
      <c r="F21" s="301">
        <v>464604.93</v>
      </c>
      <c r="G21" s="301">
        <v>15175.68</v>
      </c>
      <c r="H21" s="301">
        <v>68367.37</v>
      </c>
      <c r="I21">
        <v>149434.42000000001</v>
      </c>
      <c r="J21">
        <v>425587.92</v>
      </c>
      <c r="L21" s="301">
        <v>0</v>
      </c>
      <c r="N21">
        <v>-3086676.26</v>
      </c>
      <c r="O21">
        <v>133623.93</v>
      </c>
      <c r="P21">
        <v>4272663.5999999996</v>
      </c>
      <c r="Q21" s="301">
        <v>230523.91</v>
      </c>
      <c r="T21" s="301">
        <v>593600</v>
      </c>
      <c r="V21">
        <v>670334</v>
      </c>
      <c r="Y21">
        <v>192107.66</v>
      </c>
      <c r="Z21">
        <v>60335.8</v>
      </c>
      <c r="AB21" s="244">
        <f t="shared" si="1"/>
        <v>548147.98</v>
      </c>
      <c r="AC21" s="251">
        <f t="shared" si="2"/>
        <v>0</v>
      </c>
      <c r="AD21" s="265">
        <f t="shared" si="3"/>
        <v>548147.98</v>
      </c>
      <c r="AE21" s="266">
        <f t="shared" si="4"/>
        <v>824123.91</v>
      </c>
      <c r="AF21" s="266">
        <f t="shared" si="5"/>
        <v>922777.46000000008</v>
      </c>
      <c r="AG21" s="246">
        <f t="shared" si="6"/>
        <v>-98653.550000000047</v>
      </c>
    </row>
    <row r="22" spans="1:33" x14ac:dyDescent="0.25">
      <c r="A22" s="250" t="s">
        <v>267</v>
      </c>
      <c r="B22" s="250" t="s">
        <v>0</v>
      </c>
      <c r="C22" s="260">
        <v>3601</v>
      </c>
      <c r="D22" s="260" t="s">
        <v>606</v>
      </c>
      <c r="E22" t="s">
        <v>2523</v>
      </c>
      <c r="F22" s="301">
        <v>819168.79</v>
      </c>
      <c r="G22" s="301">
        <v>1009.95</v>
      </c>
      <c r="H22" s="301">
        <v>32954.53</v>
      </c>
      <c r="I22">
        <v>1014076.08</v>
      </c>
      <c r="J22">
        <v>376630.92</v>
      </c>
      <c r="L22" s="301">
        <v>0</v>
      </c>
      <c r="N22">
        <v>284081.45</v>
      </c>
      <c r="O22">
        <v>114076.75</v>
      </c>
      <c r="P22">
        <v>2054348.01</v>
      </c>
      <c r="Q22" s="301">
        <v>283429.59999999998</v>
      </c>
      <c r="T22" s="301">
        <v>475000</v>
      </c>
      <c r="V22">
        <v>550712</v>
      </c>
      <c r="Y22">
        <v>194698.98</v>
      </c>
      <c r="Z22">
        <v>61404.56</v>
      </c>
      <c r="AB22" s="244">
        <f t="shared" si="1"/>
        <v>853133.27</v>
      </c>
      <c r="AC22" s="251">
        <f t="shared" si="2"/>
        <v>0</v>
      </c>
      <c r="AD22" s="265">
        <f t="shared" si="3"/>
        <v>853133.27</v>
      </c>
      <c r="AE22" s="266">
        <f t="shared" si="4"/>
        <v>758429.6</v>
      </c>
      <c r="AF22" s="266">
        <f t="shared" si="5"/>
        <v>806815.54</v>
      </c>
      <c r="AG22" s="246">
        <f t="shared" si="6"/>
        <v>-48385.940000000061</v>
      </c>
    </row>
    <row r="23" spans="1:33" x14ac:dyDescent="0.25">
      <c r="A23" s="250" t="s">
        <v>267</v>
      </c>
      <c r="B23" s="250" t="s">
        <v>0</v>
      </c>
      <c r="C23" s="260">
        <v>3870</v>
      </c>
      <c r="D23" s="260" t="s">
        <v>607</v>
      </c>
      <c r="E23" t="s">
        <v>2584</v>
      </c>
      <c r="F23" s="301">
        <v>1540897.36</v>
      </c>
      <c r="G23" s="301">
        <v>47118.97</v>
      </c>
      <c r="H23" s="301">
        <v>16510.810000000001</v>
      </c>
      <c r="I23">
        <v>4</v>
      </c>
      <c r="J23">
        <v>51585.51</v>
      </c>
      <c r="L23" s="301">
        <v>0</v>
      </c>
      <c r="N23">
        <v>-641799.1</v>
      </c>
      <c r="O23">
        <v>199179.87</v>
      </c>
      <c r="P23">
        <v>2203520.5099999998</v>
      </c>
      <c r="Q23" s="301">
        <v>336641.18</v>
      </c>
      <c r="T23" s="301">
        <v>326320</v>
      </c>
      <c r="U23" s="301">
        <v>300</v>
      </c>
      <c r="V23">
        <v>539256</v>
      </c>
      <c r="Y23">
        <v>115241.12</v>
      </c>
      <c r="Z23">
        <v>19750.439999999999</v>
      </c>
      <c r="AB23" s="244">
        <f t="shared" si="1"/>
        <v>1604527.1400000001</v>
      </c>
      <c r="AC23" s="251">
        <f t="shared" si="2"/>
        <v>0</v>
      </c>
      <c r="AD23" s="265">
        <f t="shared" si="3"/>
        <v>1604527.1400000001</v>
      </c>
      <c r="AE23" s="266">
        <f t="shared" si="4"/>
        <v>663261.17999999993</v>
      </c>
      <c r="AF23" s="266">
        <f t="shared" si="5"/>
        <v>674247.55999999994</v>
      </c>
      <c r="AG23" s="246">
        <f t="shared" si="6"/>
        <v>-10986.380000000005</v>
      </c>
    </row>
    <row r="24" spans="1:33" x14ac:dyDescent="0.25">
      <c r="A24" s="250" t="s">
        <v>271</v>
      </c>
      <c r="B24" s="250" t="s">
        <v>1</v>
      </c>
      <c r="C24" s="260">
        <v>7346</v>
      </c>
      <c r="D24" s="260" t="s">
        <v>608</v>
      </c>
      <c r="E24" t="s">
        <v>2524</v>
      </c>
      <c r="F24" s="301">
        <v>1581994.38</v>
      </c>
      <c r="G24" s="301">
        <v>15554.4</v>
      </c>
      <c r="H24" s="301">
        <v>98308.25</v>
      </c>
      <c r="I24">
        <v>140315.12</v>
      </c>
      <c r="J24">
        <v>1166496.51</v>
      </c>
      <c r="L24" s="301">
        <v>0</v>
      </c>
      <c r="O24">
        <v>235848.49</v>
      </c>
      <c r="P24">
        <v>2350727.5299999998</v>
      </c>
      <c r="Q24" s="301">
        <v>898310.53</v>
      </c>
      <c r="R24" s="301">
        <v>492000</v>
      </c>
      <c r="T24" s="301">
        <v>710420.8</v>
      </c>
      <c r="U24" s="301">
        <v>240000</v>
      </c>
      <c r="V24">
        <v>852798.8</v>
      </c>
      <c r="Y24">
        <v>828037.01</v>
      </c>
      <c r="Z24">
        <v>120615.48</v>
      </c>
      <c r="AB24" s="244">
        <f t="shared" si="1"/>
        <v>1695857.0299999998</v>
      </c>
      <c r="AC24" s="251">
        <f t="shared" si="2"/>
        <v>0</v>
      </c>
      <c r="AD24" s="265">
        <f t="shared" si="3"/>
        <v>1695857.0299999998</v>
      </c>
      <c r="AE24" s="266">
        <f t="shared" si="4"/>
        <v>2340731.33</v>
      </c>
      <c r="AF24" s="266">
        <f t="shared" si="5"/>
        <v>1801451.29</v>
      </c>
      <c r="AG24" s="246">
        <f t="shared" si="6"/>
        <v>539280.04</v>
      </c>
    </row>
    <row r="25" spans="1:33" x14ac:dyDescent="0.25">
      <c r="A25" s="250" t="s">
        <v>271</v>
      </c>
      <c r="B25" s="250" t="s">
        <v>1</v>
      </c>
      <c r="C25" s="260">
        <v>4269</v>
      </c>
      <c r="D25" s="260" t="s">
        <v>609</v>
      </c>
      <c r="E25" t="s">
        <v>2525</v>
      </c>
      <c r="F25" s="301">
        <v>332352.03999999998</v>
      </c>
      <c r="G25" s="301">
        <v>18617.84</v>
      </c>
      <c r="H25" s="301">
        <v>149107.16</v>
      </c>
      <c r="I25">
        <v>1052955.25</v>
      </c>
      <c r="J25">
        <v>399125.02</v>
      </c>
      <c r="L25" s="301">
        <v>0</v>
      </c>
      <c r="O25">
        <v>-1239454.57</v>
      </c>
      <c r="P25">
        <v>3163898.35</v>
      </c>
      <c r="Q25" s="301">
        <v>585775.41</v>
      </c>
      <c r="T25" s="301">
        <v>541394</v>
      </c>
      <c r="V25">
        <v>655258</v>
      </c>
      <c r="Y25">
        <v>316085.8</v>
      </c>
      <c r="Z25">
        <v>65562.080000000002</v>
      </c>
      <c r="AB25" s="244">
        <f t="shared" si="1"/>
        <v>500077.04000000004</v>
      </c>
      <c r="AC25" s="251">
        <f t="shared" si="2"/>
        <v>0</v>
      </c>
      <c r="AD25" s="265">
        <f t="shared" si="3"/>
        <v>500077.04000000004</v>
      </c>
      <c r="AE25" s="266">
        <f t="shared" si="4"/>
        <v>1127169.4100000001</v>
      </c>
      <c r="AF25" s="266">
        <f t="shared" si="5"/>
        <v>1036905.88</v>
      </c>
      <c r="AG25" s="246">
        <f t="shared" si="6"/>
        <v>90263.530000000144</v>
      </c>
    </row>
    <row r="26" spans="1:33" x14ac:dyDescent="0.25">
      <c r="A26" s="250" t="s">
        <v>271</v>
      </c>
      <c r="B26" s="250" t="s">
        <v>1</v>
      </c>
      <c r="C26" s="260">
        <v>7452</v>
      </c>
      <c r="D26" s="260" t="s">
        <v>610</v>
      </c>
      <c r="E26" t="s">
        <v>2526</v>
      </c>
      <c r="F26" s="301">
        <v>905519.6</v>
      </c>
      <c r="G26" s="301">
        <v>23853</v>
      </c>
      <c r="H26" s="301">
        <v>90279.16</v>
      </c>
      <c r="I26">
        <v>1096005.43</v>
      </c>
      <c r="J26">
        <v>788437.27</v>
      </c>
      <c r="L26" s="301">
        <v>233.37</v>
      </c>
      <c r="O26">
        <v>4826866.46</v>
      </c>
      <c r="P26">
        <v>-2060186.09</v>
      </c>
      <c r="Q26" s="301">
        <v>793179.98</v>
      </c>
      <c r="S26" s="301">
        <v>149.19999999999999</v>
      </c>
      <c r="T26" s="301">
        <v>844218</v>
      </c>
      <c r="V26">
        <v>950436</v>
      </c>
      <c r="Y26">
        <v>294415.71000000002</v>
      </c>
      <c r="Z26">
        <v>126854.68</v>
      </c>
      <c r="AB26" s="244">
        <f t="shared" si="1"/>
        <v>1019651.76</v>
      </c>
      <c r="AC26" s="251">
        <f t="shared" si="2"/>
        <v>233.37</v>
      </c>
      <c r="AD26" s="265">
        <f t="shared" si="3"/>
        <v>1019418.39</v>
      </c>
      <c r="AE26" s="266">
        <f t="shared" si="4"/>
        <v>1637547.18</v>
      </c>
      <c r="AF26" s="266">
        <f t="shared" si="5"/>
        <v>1371706.39</v>
      </c>
      <c r="AG26" s="246">
        <f t="shared" si="6"/>
        <v>265840.79000000004</v>
      </c>
    </row>
    <row r="27" spans="1:33" x14ac:dyDescent="0.25">
      <c r="A27" s="250" t="s">
        <v>271</v>
      </c>
      <c r="B27" s="250" t="s">
        <v>1</v>
      </c>
      <c r="C27" s="260">
        <v>5116</v>
      </c>
      <c r="D27" s="260" t="s">
        <v>611</v>
      </c>
      <c r="E27" t="s">
        <v>2527</v>
      </c>
      <c r="F27" s="301">
        <v>813367.28</v>
      </c>
      <c r="G27" s="301">
        <v>20233.04</v>
      </c>
      <c r="H27" s="301">
        <v>106687.88</v>
      </c>
      <c r="I27">
        <v>416325.54</v>
      </c>
      <c r="J27">
        <v>468723.86</v>
      </c>
      <c r="L27" s="301">
        <v>0</v>
      </c>
      <c r="O27">
        <v>-1182994.96</v>
      </c>
      <c r="P27">
        <v>2920599.11</v>
      </c>
      <c r="Q27" s="301">
        <v>689724.33</v>
      </c>
      <c r="R27" s="301">
        <v>-25200</v>
      </c>
      <c r="T27" s="301">
        <v>827375.6</v>
      </c>
      <c r="V27">
        <v>946116.6</v>
      </c>
      <c r="Y27">
        <v>334146.12</v>
      </c>
      <c r="Z27">
        <v>73503.759999999995</v>
      </c>
      <c r="AB27" s="244">
        <f t="shared" si="1"/>
        <v>940288.20000000007</v>
      </c>
      <c r="AC27" s="251">
        <f t="shared" si="2"/>
        <v>0</v>
      </c>
      <c r="AD27" s="265">
        <f t="shared" si="3"/>
        <v>940288.20000000007</v>
      </c>
      <c r="AE27" s="266">
        <f t="shared" si="4"/>
        <v>1491899.93</v>
      </c>
      <c r="AF27" s="266">
        <f t="shared" si="5"/>
        <v>1353766.48</v>
      </c>
      <c r="AG27" s="246">
        <f t="shared" si="6"/>
        <v>138133.44999999995</v>
      </c>
    </row>
    <row r="28" spans="1:33" x14ac:dyDescent="0.25">
      <c r="A28" s="250" t="s">
        <v>271</v>
      </c>
      <c r="B28" s="250" t="s">
        <v>1</v>
      </c>
      <c r="C28" s="260">
        <v>3330</v>
      </c>
      <c r="D28" s="260" t="s">
        <v>612</v>
      </c>
      <c r="E28" t="s">
        <v>2528</v>
      </c>
      <c r="F28" s="301">
        <v>742337.51</v>
      </c>
      <c r="G28" s="301">
        <v>7963.36</v>
      </c>
      <c r="H28" s="301">
        <v>39830.089999999997</v>
      </c>
      <c r="I28">
        <v>471876.06</v>
      </c>
      <c r="J28">
        <v>234912.68</v>
      </c>
      <c r="L28" s="301">
        <v>0</v>
      </c>
      <c r="O28">
        <v>71144.55</v>
      </c>
      <c r="P28">
        <v>1187021.07</v>
      </c>
      <c r="Q28" s="301">
        <v>574501.02</v>
      </c>
      <c r="T28" s="301">
        <v>891758</v>
      </c>
      <c r="V28">
        <v>992776</v>
      </c>
      <c r="Y28">
        <v>131889.29999999999</v>
      </c>
      <c r="Z28">
        <v>47724.04</v>
      </c>
      <c r="AB28" s="244">
        <f t="shared" si="1"/>
        <v>790130.96</v>
      </c>
      <c r="AC28" s="251">
        <f t="shared" si="2"/>
        <v>0</v>
      </c>
      <c r="AD28" s="265">
        <f t="shared" si="3"/>
        <v>790130.96</v>
      </c>
      <c r="AE28" s="266">
        <f t="shared" si="4"/>
        <v>1466259.02</v>
      </c>
      <c r="AF28" s="266">
        <f t="shared" si="5"/>
        <v>1172389.3400000001</v>
      </c>
      <c r="AG28" s="246">
        <f t="shared" si="6"/>
        <v>293869.67999999993</v>
      </c>
    </row>
    <row r="29" spans="1:33" x14ac:dyDescent="0.25">
      <c r="A29" s="250" t="s">
        <v>271</v>
      </c>
      <c r="B29" s="250" t="s">
        <v>1</v>
      </c>
      <c r="C29" s="260">
        <v>3774</v>
      </c>
      <c r="D29" s="260" t="s">
        <v>613</v>
      </c>
      <c r="E29" t="s">
        <v>2529</v>
      </c>
      <c r="F29" s="301">
        <v>652938.63</v>
      </c>
      <c r="G29" s="301">
        <v>40423.269999999997</v>
      </c>
      <c r="H29" s="301">
        <v>88649.64</v>
      </c>
      <c r="I29">
        <v>714064.45</v>
      </c>
      <c r="J29">
        <v>320499.40999999997</v>
      </c>
      <c r="L29" s="301">
        <v>0</v>
      </c>
      <c r="O29">
        <v>-1250268.82</v>
      </c>
      <c r="P29">
        <v>2650223.29</v>
      </c>
      <c r="Q29" s="301">
        <v>609761.59</v>
      </c>
      <c r="R29" s="301">
        <v>162000</v>
      </c>
      <c r="T29" s="301">
        <v>599984</v>
      </c>
      <c r="U29" s="301">
        <v>7750</v>
      </c>
      <c r="V29">
        <v>634534</v>
      </c>
      <c r="Y29">
        <v>205356.66</v>
      </c>
      <c r="Z29">
        <v>53665.88</v>
      </c>
      <c r="AB29" s="244">
        <f t="shared" si="1"/>
        <v>782011.54</v>
      </c>
      <c r="AC29" s="251">
        <f t="shared" si="2"/>
        <v>0</v>
      </c>
      <c r="AD29" s="265">
        <f t="shared" si="3"/>
        <v>782011.54</v>
      </c>
      <c r="AE29" s="266">
        <f t="shared" si="4"/>
        <v>1379495.5899999999</v>
      </c>
      <c r="AF29" s="266">
        <f t="shared" si="5"/>
        <v>893556.54</v>
      </c>
      <c r="AG29" s="246">
        <f t="shared" si="6"/>
        <v>485939.04999999981</v>
      </c>
    </row>
    <row r="30" spans="1:33" x14ac:dyDescent="0.25">
      <c r="A30" s="250" t="s">
        <v>271</v>
      </c>
      <c r="B30" s="250" t="s">
        <v>1</v>
      </c>
      <c r="C30" s="260">
        <v>2996</v>
      </c>
      <c r="D30" s="260" t="s">
        <v>614</v>
      </c>
      <c r="E30" t="s">
        <v>2530</v>
      </c>
      <c r="F30" s="301">
        <v>557634.18999999994</v>
      </c>
      <c r="G30" s="301">
        <v>23680</v>
      </c>
      <c r="H30" s="301">
        <v>161231.04000000001</v>
      </c>
      <c r="I30">
        <v>1856733.2</v>
      </c>
      <c r="J30">
        <v>110716.52</v>
      </c>
      <c r="L30" s="301">
        <v>0</v>
      </c>
      <c r="O30">
        <v>931499.57</v>
      </c>
      <c r="P30">
        <v>1714501.17</v>
      </c>
      <c r="Q30" s="301">
        <v>562809.22</v>
      </c>
      <c r="T30" s="301">
        <v>253160</v>
      </c>
      <c r="V30">
        <v>362468</v>
      </c>
      <c r="Y30">
        <v>250465.77</v>
      </c>
      <c r="Z30">
        <v>57591.24</v>
      </c>
      <c r="AB30" s="244">
        <f t="shared" si="1"/>
        <v>742545.23</v>
      </c>
      <c r="AC30" s="251">
        <f t="shared" si="2"/>
        <v>0</v>
      </c>
      <c r="AD30" s="265">
        <f t="shared" si="3"/>
        <v>742545.23</v>
      </c>
      <c r="AE30" s="266">
        <f t="shared" si="4"/>
        <v>815969.22</v>
      </c>
      <c r="AF30" s="266">
        <f t="shared" si="5"/>
        <v>670525.01</v>
      </c>
      <c r="AG30" s="246">
        <f t="shared" si="6"/>
        <v>145444.20999999996</v>
      </c>
    </row>
    <row r="31" spans="1:33" x14ac:dyDescent="0.25">
      <c r="A31" s="250" t="s">
        <v>271</v>
      </c>
      <c r="B31" s="250" t="s">
        <v>1</v>
      </c>
      <c r="C31" s="260">
        <v>6600</v>
      </c>
      <c r="D31" s="260" t="s">
        <v>615</v>
      </c>
      <c r="E31" t="s">
        <v>2531</v>
      </c>
      <c r="F31" s="301">
        <v>538906.88</v>
      </c>
      <c r="G31" s="301">
        <v>1888.2</v>
      </c>
      <c r="H31" s="301">
        <v>95312.94</v>
      </c>
      <c r="I31">
        <v>649587.77</v>
      </c>
      <c r="J31">
        <v>567815.21</v>
      </c>
      <c r="L31" s="301">
        <v>0</v>
      </c>
      <c r="O31">
        <v>-559634.57999999996</v>
      </c>
      <c r="P31">
        <v>2482860.59</v>
      </c>
      <c r="Q31" s="301">
        <v>424589.29</v>
      </c>
      <c r="T31" s="301">
        <v>830920</v>
      </c>
      <c r="V31">
        <v>902094</v>
      </c>
      <c r="Y31">
        <v>269546.07</v>
      </c>
      <c r="Z31">
        <v>81608.08</v>
      </c>
      <c r="AB31" s="244">
        <f t="shared" si="1"/>
        <v>636108.02</v>
      </c>
      <c r="AC31" s="251">
        <f t="shared" si="2"/>
        <v>0</v>
      </c>
      <c r="AD31" s="265">
        <f t="shared" si="3"/>
        <v>636108.02</v>
      </c>
      <c r="AE31" s="266">
        <f t="shared" si="4"/>
        <v>1255509.29</v>
      </c>
      <c r="AF31" s="266">
        <f t="shared" si="5"/>
        <v>1253248.1500000001</v>
      </c>
      <c r="AG31" s="246">
        <f t="shared" si="6"/>
        <v>2261.1399999998976</v>
      </c>
    </row>
    <row r="32" spans="1:33" x14ac:dyDescent="0.25">
      <c r="A32" s="250" t="s">
        <v>271</v>
      </c>
      <c r="B32" s="250" t="s">
        <v>1</v>
      </c>
      <c r="C32" s="260">
        <v>2814</v>
      </c>
      <c r="D32" s="260" t="s">
        <v>616</v>
      </c>
      <c r="E32" t="s">
        <v>2532</v>
      </c>
      <c r="F32" s="301">
        <v>388170.12</v>
      </c>
      <c r="G32" s="301">
        <v>2014.5</v>
      </c>
      <c r="H32" s="301">
        <v>63707.51</v>
      </c>
      <c r="I32">
        <v>505659.07</v>
      </c>
      <c r="J32">
        <v>238620.94</v>
      </c>
      <c r="L32" s="301">
        <v>3058</v>
      </c>
      <c r="O32">
        <v>-1022282.9</v>
      </c>
      <c r="P32">
        <v>2102364.12</v>
      </c>
      <c r="Q32" s="301">
        <v>420612.77</v>
      </c>
      <c r="T32" s="301">
        <v>521052</v>
      </c>
      <c r="V32">
        <v>562070</v>
      </c>
      <c r="W32">
        <v>1500</v>
      </c>
      <c r="Y32">
        <v>156926.93</v>
      </c>
      <c r="Z32">
        <v>43134.92</v>
      </c>
      <c r="AB32" s="244">
        <f t="shared" si="1"/>
        <v>453892.13</v>
      </c>
      <c r="AC32" s="251">
        <f t="shared" si="2"/>
        <v>3058</v>
      </c>
      <c r="AD32" s="265">
        <f t="shared" si="3"/>
        <v>450834.13</v>
      </c>
      <c r="AE32" s="266">
        <f t="shared" si="4"/>
        <v>941664.77</v>
      </c>
      <c r="AF32" s="266">
        <f t="shared" si="5"/>
        <v>763631.85</v>
      </c>
      <c r="AG32" s="246">
        <f t="shared" si="6"/>
        <v>178032.92000000004</v>
      </c>
    </row>
    <row r="33" spans="1:33" x14ac:dyDescent="0.25">
      <c r="A33" s="250" t="s">
        <v>271</v>
      </c>
      <c r="B33" s="250" t="s">
        <v>1</v>
      </c>
      <c r="C33" s="260">
        <v>5791</v>
      </c>
      <c r="D33" s="260" t="s">
        <v>617</v>
      </c>
      <c r="E33" t="s">
        <v>2533</v>
      </c>
      <c r="F33" s="301">
        <v>442979.33</v>
      </c>
      <c r="G33" s="301">
        <v>3998.08</v>
      </c>
      <c r="H33" s="301">
        <v>160437.14000000001</v>
      </c>
      <c r="I33">
        <v>488298.02</v>
      </c>
      <c r="J33">
        <v>508705.7</v>
      </c>
      <c r="L33" s="301">
        <v>-2732</v>
      </c>
      <c r="O33">
        <v>450707.43</v>
      </c>
      <c r="P33">
        <v>923152.19</v>
      </c>
      <c r="Q33" s="301">
        <v>678345.06</v>
      </c>
      <c r="T33" s="301">
        <v>824010.4</v>
      </c>
      <c r="V33">
        <v>940234.4</v>
      </c>
      <c r="Y33">
        <v>171256.41</v>
      </c>
      <c r="Z33">
        <v>68648.12</v>
      </c>
      <c r="AB33" s="244">
        <f t="shared" si="1"/>
        <v>607414.55000000005</v>
      </c>
      <c r="AC33" s="251">
        <f t="shared" si="2"/>
        <v>-2732</v>
      </c>
      <c r="AD33" s="265">
        <f t="shared" si="3"/>
        <v>610146.55000000005</v>
      </c>
      <c r="AE33" s="266">
        <f t="shared" si="4"/>
        <v>1502355.46</v>
      </c>
      <c r="AF33" s="266">
        <f t="shared" si="5"/>
        <v>1180138.9300000002</v>
      </c>
      <c r="AG33" s="246">
        <f t="shared" si="6"/>
        <v>322216.5299999998</v>
      </c>
    </row>
    <row r="34" spans="1:33" x14ac:dyDescent="0.25">
      <c r="A34" s="250" t="s">
        <v>271</v>
      </c>
      <c r="B34" s="250" t="s">
        <v>1</v>
      </c>
      <c r="C34" s="260">
        <v>5865</v>
      </c>
      <c r="D34" s="260" t="s">
        <v>618</v>
      </c>
      <c r="E34" t="s">
        <v>2534</v>
      </c>
      <c r="F34" s="301">
        <v>953114.38</v>
      </c>
      <c r="G34" s="301">
        <v>528</v>
      </c>
      <c r="H34" s="301">
        <v>134828.32</v>
      </c>
      <c r="I34">
        <v>1114304.4099999999</v>
      </c>
      <c r="J34">
        <v>338673.77</v>
      </c>
      <c r="L34" s="301">
        <v>0</v>
      </c>
      <c r="O34">
        <v>-329792.18</v>
      </c>
      <c r="P34">
        <v>2548141.21</v>
      </c>
      <c r="Q34" s="301">
        <v>747659.22</v>
      </c>
      <c r="R34" s="301">
        <v>144000</v>
      </c>
      <c r="T34" s="301">
        <v>586374</v>
      </c>
      <c r="V34">
        <v>711355</v>
      </c>
      <c r="Y34">
        <v>256808.17</v>
      </c>
      <c r="Z34">
        <v>109032.2</v>
      </c>
      <c r="AB34" s="244">
        <f t="shared" si="1"/>
        <v>1088470.7</v>
      </c>
      <c r="AC34" s="251">
        <f t="shared" si="2"/>
        <v>0</v>
      </c>
      <c r="AD34" s="265">
        <f t="shared" si="3"/>
        <v>1088470.7</v>
      </c>
      <c r="AE34" s="266">
        <f t="shared" si="4"/>
        <v>1478033.22</v>
      </c>
      <c r="AF34" s="266">
        <f t="shared" si="5"/>
        <v>1077195.3700000001</v>
      </c>
      <c r="AG34" s="246">
        <f t="shared" si="6"/>
        <v>400837.84999999986</v>
      </c>
    </row>
    <row r="35" spans="1:33" x14ac:dyDescent="0.25">
      <c r="A35" s="250" t="s">
        <v>271</v>
      </c>
      <c r="B35" s="250" t="s">
        <v>1</v>
      </c>
      <c r="C35" s="260">
        <v>4329</v>
      </c>
      <c r="D35" s="260" t="s">
        <v>619</v>
      </c>
      <c r="E35" t="s">
        <v>2587</v>
      </c>
      <c r="F35" s="301">
        <v>660360.86</v>
      </c>
      <c r="G35" s="301">
        <v>6425</v>
      </c>
      <c r="H35" s="301">
        <v>153591.57999999999</v>
      </c>
      <c r="I35">
        <v>576789.31000000006</v>
      </c>
      <c r="J35">
        <v>380231.37</v>
      </c>
      <c r="L35" s="301">
        <v>0</v>
      </c>
      <c r="O35">
        <v>5622.68</v>
      </c>
      <c r="P35">
        <v>1650244.41</v>
      </c>
      <c r="Q35" s="301">
        <v>529059.36</v>
      </c>
      <c r="T35" s="301">
        <v>511654</v>
      </c>
      <c r="V35">
        <v>552192</v>
      </c>
      <c r="Y35">
        <v>234756.17</v>
      </c>
      <c r="Z35">
        <v>61134.16</v>
      </c>
      <c r="AB35" s="244">
        <f t="shared" si="1"/>
        <v>820377.44</v>
      </c>
      <c r="AC35" s="251">
        <f t="shared" si="2"/>
        <v>0</v>
      </c>
      <c r="AD35" s="265">
        <f t="shared" si="3"/>
        <v>820377.44</v>
      </c>
      <c r="AE35" s="266">
        <f t="shared" si="4"/>
        <v>1040713.36</v>
      </c>
      <c r="AF35" s="266">
        <f t="shared" si="5"/>
        <v>848082.33000000007</v>
      </c>
      <c r="AG35" s="246">
        <f t="shared" si="6"/>
        <v>192631.02999999991</v>
      </c>
    </row>
    <row r="36" spans="1:33" x14ac:dyDescent="0.25">
      <c r="A36" s="250" t="s">
        <v>274</v>
      </c>
      <c r="B36" s="250" t="s">
        <v>2</v>
      </c>
      <c r="C36" s="260">
        <v>1955</v>
      </c>
      <c r="D36" s="260" t="s">
        <v>620</v>
      </c>
      <c r="E36" t="s">
        <v>2535</v>
      </c>
      <c r="F36" s="301">
        <v>480704.95</v>
      </c>
      <c r="G36" s="301">
        <v>25390.78</v>
      </c>
      <c r="H36" s="301">
        <v>55455.39</v>
      </c>
      <c r="I36">
        <v>48385.94</v>
      </c>
      <c r="J36">
        <v>317059.48</v>
      </c>
      <c r="L36" s="301">
        <v>0</v>
      </c>
      <c r="O36">
        <v>-1192470.8400000001</v>
      </c>
      <c r="P36">
        <v>1948644.79</v>
      </c>
      <c r="Q36" s="301">
        <v>331671.12</v>
      </c>
      <c r="R36" s="301">
        <v>54000</v>
      </c>
      <c r="U36" s="301">
        <v>21080</v>
      </c>
      <c r="V36">
        <v>70800</v>
      </c>
      <c r="Y36">
        <v>64674.93</v>
      </c>
      <c r="Z36">
        <v>22653.599999999999</v>
      </c>
      <c r="AB36" s="244">
        <f t="shared" si="1"/>
        <v>561551.12</v>
      </c>
      <c r="AC36" s="251">
        <f t="shared" si="2"/>
        <v>0</v>
      </c>
      <c r="AD36" s="265">
        <f t="shared" si="3"/>
        <v>561551.12</v>
      </c>
      <c r="AE36" s="266">
        <f t="shared" si="4"/>
        <v>406751.12</v>
      </c>
      <c r="AF36" s="266">
        <f t="shared" si="5"/>
        <v>158128.53</v>
      </c>
      <c r="AG36" s="246">
        <f t="shared" si="6"/>
        <v>248622.59</v>
      </c>
    </row>
    <row r="37" spans="1:33" x14ac:dyDescent="0.25">
      <c r="A37" s="250" t="s">
        <v>274</v>
      </c>
      <c r="B37" s="250" t="s">
        <v>2</v>
      </c>
      <c r="C37" s="260">
        <v>4228</v>
      </c>
      <c r="D37" s="260" t="s">
        <v>621</v>
      </c>
      <c r="E37" t="s">
        <v>2536</v>
      </c>
      <c r="F37" s="301">
        <v>786829.31</v>
      </c>
      <c r="G37" s="301">
        <v>57590.68</v>
      </c>
      <c r="H37" s="301">
        <v>83019.839999999997</v>
      </c>
      <c r="I37">
        <v>135090.15</v>
      </c>
      <c r="J37">
        <v>1005702.35</v>
      </c>
      <c r="L37" s="301">
        <v>0</v>
      </c>
      <c r="N37">
        <v>-425491.18</v>
      </c>
      <c r="P37">
        <v>2125603</v>
      </c>
      <c r="Q37" s="301">
        <v>739986.23</v>
      </c>
      <c r="S37" s="301">
        <v>240.35</v>
      </c>
      <c r="U37" s="301">
        <v>57160</v>
      </c>
      <c r="V37">
        <v>96916</v>
      </c>
      <c r="Y37">
        <v>167873.67</v>
      </c>
      <c r="Z37">
        <v>12976.4</v>
      </c>
      <c r="AB37" s="244">
        <f t="shared" si="1"/>
        <v>927439.83000000007</v>
      </c>
      <c r="AC37" s="251">
        <f t="shared" si="2"/>
        <v>0</v>
      </c>
      <c r="AD37" s="265">
        <f t="shared" si="3"/>
        <v>927439.83000000007</v>
      </c>
      <c r="AE37" s="266">
        <f t="shared" si="4"/>
        <v>797386.58</v>
      </c>
      <c r="AF37" s="266">
        <f t="shared" si="5"/>
        <v>277766.07000000007</v>
      </c>
      <c r="AG37" s="246">
        <f t="shared" si="6"/>
        <v>519620.50999999989</v>
      </c>
    </row>
    <row r="38" spans="1:33" x14ac:dyDescent="0.25">
      <c r="A38" s="250" t="s">
        <v>274</v>
      </c>
      <c r="B38" s="250" t="s">
        <v>2</v>
      </c>
      <c r="C38" s="260">
        <v>1245</v>
      </c>
      <c r="D38" s="260" t="s">
        <v>622</v>
      </c>
      <c r="E38" t="s">
        <v>2537</v>
      </c>
      <c r="F38" s="301">
        <v>354236.34</v>
      </c>
      <c r="G38" s="301">
        <v>2016</v>
      </c>
      <c r="H38" s="301">
        <v>24839.05</v>
      </c>
      <c r="I38">
        <v>6536.52</v>
      </c>
      <c r="J38">
        <v>276363.78999999998</v>
      </c>
      <c r="O38">
        <v>-1156596.79</v>
      </c>
      <c r="P38">
        <v>1917883.16</v>
      </c>
      <c r="Q38" s="301">
        <v>52625.7</v>
      </c>
      <c r="R38" s="301">
        <v>48000</v>
      </c>
      <c r="V38">
        <v>96402</v>
      </c>
      <c r="Y38">
        <v>53214.05</v>
      </c>
      <c r="Z38">
        <v>14614.32</v>
      </c>
      <c r="AB38" s="244">
        <f t="shared" si="1"/>
        <v>381091.39</v>
      </c>
      <c r="AC38" s="251">
        <f t="shared" si="2"/>
        <v>0</v>
      </c>
      <c r="AD38" s="265">
        <f t="shared" si="3"/>
        <v>381091.39</v>
      </c>
      <c r="AE38" s="266">
        <f t="shared" si="4"/>
        <v>100625.7</v>
      </c>
      <c r="AF38" s="266">
        <f t="shared" si="5"/>
        <v>164230.37</v>
      </c>
      <c r="AG38" s="246">
        <f t="shared" si="6"/>
        <v>-63604.67</v>
      </c>
    </row>
    <row r="39" spans="1:33" x14ac:dyDescent="0.25">
      <c r="A39" s="250" t="s">
        <v>274</v>
      </c>
      <c r="B39" s="250" t="s">
        <v>2</v>
      </c>
      <c r="C39" s="260">
        <v>5421</v>
      </c>
      <c r="D39" s="260" t="s">
        <v>623</v>
      </c>
      <c r="E39" t="s">
        <v>2538</v>
      </c>
      <c r="F39" s="301">
        <v>1506275.73</v>
      </c>
      <c r="G39" s="301">
        <v>132608.28</v>
      </c>
      <c r="H39" s="301">
        <v>93327.82</v>
      </c>
      <c r="I39">
        <v>218921.88</v>
      </c>
      <c r="J39">
        <v>1072898.5900000001</v>
      </c>
      <c r="L39" s="301">
        <v>0</v>
      </c>
      <c r="O39">
        <v>232299.17</v>
      </c>
      <c r="P39">
        <v>2205072.4900000002</v>
      </c>
      <c r="Q39" s="301">
        <v>744485.93</v>
      </c>
      <c r="R39" s="301">
        <v>246000</v>
      </c>
      <c r="S39" s="301">
        <v>92.82</v>
      </c>
      <c r="U39" s="301">
        <v>80350</v>
      </c>
      <c r="V39">
        <v>72236</v>
      </c>
      <c r="Y39">
        <v>241151.39</v>
      </c>
      <c r="Z39">
        <v>70000.72</v>
      </c>
      <c r="AA39">
        <v>33500</v>
      </c>
      <c r="AB39" s="244">
        <f t="shared" si="1"/>
        <v>1732211.83</v>
      </c>
      <c r="AC39" s="251">
        <f t="shared" si="2"/>
        <v>0</v>
      </c>
      <c r="AD39" s="265">
        <f t="shared" si="3"/>
        <v>1732211.83</v>
      </c>
      <c r="AE39" s="266">
        <f t="shared" si="4"/>
        <v>1070928.75</v>
      </c>
      <c r="AF39" s="266">
        <f t="shared" si="5"/>
        <v>416888.11</v>
      </c>
      <c r="AG39" s="246">
        <f t="shared" si="6"/>
        <v>654040.64</v>
      </c>
    </row>
    <row r="40" spans="1:33" x14ac:dyDescent="0.25">
      <c r="A40" s="250" t="s">
        <v>274</v>
      </c>
      <c r="B40" s="250" t="s">
        <v>2</v>
      </c>
      <c r="C40" s="260">
        <v>3481</v>
      </c>
      <c r="D40" s="260" t="s">
        <v>624</v>
      </c>
      <c r="E40" t="s">
        <v>2539</v>
      </c>
      <c r="F40" s="301">
        <v>1138546.8400000001</v>
      </c>
      <c r="G40" s="301">
        <v>59345.7</v>
      </c>
      <c r="H40" s="301">
        <v>94181.05</v>
      </c>
      <c r="I40">
        <v>961265</v>
      </c>
      <c r="J40">
        <v>608129.74</v>
      </c>
      <c r="L40" s="301">
        <v>0</v>
      </c>
      <c r="O40">
        <v>941084.37</v>
      </c>
      <c r="P40">
        <v>1879861.02</v>
      </c>
      <c r="Q40" s="301">
        <v>560432.34</v>
      </c>
      <c r="U40" s="301">
        <v>46100</v>
      </c>
      <c r="V40">
        <v>123892</v>
      </c>
      <c r="X40">
        <v>1000</v>
      </c>
      <c r="Y40">
        <v>195420.72</v>
      </c>
      <c r="Z40">
        <v>43696.68</v>
      </c>
      <c r="AA40">
        <v>78350</v>
      </c>
      <c r="AB40" s="244">
        <f t="shared" si="1"/>
        <v>1292073.5900000001</v>
      </c>
      <c r="AC40" s="251">
        <f t="shared" si="2"/>
        <v>0</v>
      </c>
      <c r="AD40" s="265">
        <f t="shared" si="3"/>
        <v>1292073.5900000001</v>
      </c>
      <c r="AE40" s="266">
        <f t="shared" si="4"/>
        <v>606532.34</v>
      </c>
      <c r="AF40" s="266">
        <f t="shared" si="5"/>
        <v>442359.39999999997</v>
      </c>
      <c r="AG40" s="246">
        <f t="shared" si="6"/>
        <v>164172.94</v>
      </c>
    </row>
    <row r="41" spans="1:33" x14ac:dyDescent="0.25">
      <c r="A41" s="250" t="s">
        <v>274</v>
      </c>
      <c r="B41" s="250" t="s">
        <v>2</v>
      </c>
      <c r="C41" s="260">
        <v>3499</v>
      </c>
      <c r="D41" s="260" t="s">
        <v>625</v>
      </c>
      <c r="E41" t="s">
        <v>2540</v>
      </c>
      <c r="F41" s="301">
        <v>1051782.6399999999</v>
      </c>
      <c r="G41" s="301">
        <v>64727.05</v>
      </c>
      <c r="H41" s="301">
        <v>136495.42000000001</v>
      </c>
      <c r="I41">
        <v>526566.44999999995</v>
      </c>
      <c r="J41">
        <v>-33996.31</v>
      </c>
      <c r="L41" s="301">
        <v>0</v>
      </c>
      <c r="O41">
        <v>-2307912.4500000002</v>
      </c>
      <c r="P41">
        <v>3832429.73</v>
      </c>
      <c r="Q41" s="301">
        <v>554492.24</v>
      </c>
      <c r="S41" s="301">
        <v>71.489999999999995</v>
      </c>
      <c r="U41" s="301">
        <v>14440</v>
      </c>
      <c r="V41">
        <v>71720</v>
      </c>
      <c r="Y41">
        <v>91305.32</v>
      </c>
      <c r="Z41">
        <v>44620.44</v>
      </c>
      <c r="AB41" s="244">
        <f t="shared" si="1"/>
        <v>1253005.1099999999</v>
      </c>
      <c r="AC41" s="251">
        <f t="shared" si="2"/>
        <v>0</v>
      </c>
      <c r="AD41" s="265">
        <f t="shared" si="3"/>
        <v>1253005.1099999999</v>
      </c>
      <c r="AE41" s="266">
        <f t="shared" si="4"/>
        <v>569003.73</v>
      </c>
      <c r="AF41" s="266">
        <f t="shared" si="5"/>
        <v>207645.76</v>
      </c>
      <c r="AG41" s="246">
        <f t="shared" si="6"/>
        <v>361357.97</v>
      </c>
    </row>
    <row r="42" spans="1:33" x14ac:dyDescent="0.25">
      <c r="A42" s="250" t="s">
        <v>274</v>
      </c>
      <c r="B42" s="250" t="s">
        <v>2</v>
      </c>
      <c r="C42" s="260">
        <v>1888</v>
      </c>
      <c r="D42" s="260" t="s">
        <v>626</v>
      </c>
      <c r="E42" t="s">
        <v>2541</v>
      </c>
      <c r="F42" s="301">
        <v>530591.78</v>
      </c>
      <c r="G42" s="301">
        <v>41084.910000000003</v>
      </c>
      <c r="H42" s="301">
        <v>101956.97</v>
      </c>
      <c r="I42">
        <v>49185.49</v>
      </c>
      <c r="J42">
        <v>1478815.34</v>
      </c>
      <c r="L42" s="301">
        <v>320</v>
      </c>
      <c r="O42">
        <v>178726.14</v>
      </c>
      <c r="P42">
        <v>1975418.72</v>
      </c>
      <c r="Q42" s="301">
        <v>358264.99</v>
      </c>
      <c r="U42" s="301">
        <v>35700</v>
      </c>
      <c r="V42">
        <v>72544</v>
      </c>
      <c r="Y42">
        <v>107467.28</v>
      </c>
      <c r="Z42">
        <v>66234.080000000002</v>
      </c>
      <c r="AB42" s="244">
        <f t="shared" si="1"/>
        <v>673633.66</v>
      </c>
      <c r="AC42" s="251">
        <f t="shared" si="2"/>
        <v>320</v>
      </c>
      <c r="AD42" s="265">
        <f t="shared" si="3"/>
        <v>673313.66</v>
      </c>
      <c r="AE42" s="266">
        <f t="shared" si="4"/>
        <v>393964.99</v>
      </c>
      <c r="AF42" s="266">
        <f t="shared" si="5"/>
        <v>246245.36</v>
      </c>
      <c r="AG42" s="246">
        <f t="shared" si="6"/>
        <v>147719.63</v>
      </c>
    </row>
    <row r="43" spans="1:33" x14ac:dyDescent="0.25">
      <c r="A43" s="250" t="s">
        <v>274</v>
      </c>
      <c r="B43" s="250" t="s">
        <v>2</v>
      </c>
      <c r="C43" s="260">
        <v>1651</v>
      </c>
      <c r="D43" s="260" t="s">
        <v>627</v>
      </c>
      <c r="E43" t="s">
        <v>2542</v>
      </c>
      <c r="F43" s="301">
        <v>555211.82999999996</v>
      </c>
      <c r="G43" s="301">
        <v>3191.25</v>
      </c>
      <c r="H43" s="301">
        <v>65218.91</v>
      </c>
      <c r="I43">
        <v>128715.52</v>
      </c>
      <c r="J43">
        <v>245901.36</v>
      </c>
      <c r="O43">
        <v>-632740.78</v>
      </c>
      <c r="P43">
        <v>1580455.21</v>
      </c>
      <c r="Q43" s="301">
        <v>254938.09</v>
      </c>
      <c r="U43" s="301">
        <v>19600</v>
      </c>
      <c r="V43">
        <v>50760</v>
      </c>
      <c r="Y43">
        <v>77746.289999999994</v>
      </c>
      <c r="Z43">
        <v>19557.36</v>
      </c>
      <c r="AA43">
        <v>24500</v>
      </c>
      <c r="AB43" s="244">
        <f t="shared" si="1"/>
        <v>623621.99</v>
      </c>
      <c r="AC43" s="251">
        <f t="shared" si="2"/>
        <v>0</v>
      </c>
      <c r="AD43" s="265">
        <f t="shared" si="3"/>
        <v>623621.99</v>
      </c>
      <c r="AE43" s="266">
        <f t="shared" si="4"/>
        <v>274538.08999999997</v>
      </c>
      <c r="AF43" s="266">
        <f t="shared" si="5"/>
        <v>172563.65</v>
      </c>
      <c r="AG43" s="246">
        <f t="shared" si="6"/>
        <v>101974.43999999997</v>
      </c>
    </row>
    <row r="44" spans="1:33" x14ac:dyDescent="0.25">
      <c r="A44" s="250" t="s">
        <v>274</v>
      </c>
      <c r="B44" s="250" t="s">
        <v>2</v>
      </c>
      <c r="C44" s="260">
        <v>3959</v>
      </c>
      <c r="D44" s="260" t="s">
        <v>628</v>
      </c>
      <c r="E44" t="s">
        <v>2543</v>
      </c>
      <c r="F44" s="301">
        <v>946160.42</v>
      </c>
      <c r="G44" s="301">
        <v>101996.1</v>
      </c>
      <c r="H44" s="301">
        <v>79885.679999999993</v>
      </c>
      <c r="I44">
        <v>259857.56</v>
      </c>
      <c r="J44">
        <v>602810.74</v>
      </c>
      <c r="L44" s="301">
        <v>0</v>
      </c>
      <c r="O44">
        <v>-806757</v>
      </c>
      <c r="P44">
        <v>2583577.5299999998</v>
      </c>
      <c r="Q44" s="301">
        <v>533365.03</v>
      </c>
      <c r="U44" s="301">
        <v>48740</v>
      </c>
      <c r="V44">
        <v>59570</v>
      </c>
      <c r="Y44">
        <v>147651.06</v>
      </c>
      <c r="Z44">
        <v>66944</v>
      </c>
      <c r="AB44" s="244">
        <f t="shared" si="1"/>
        <v>1128042.2</v>
      </c>
      <c r="AC44" s="251">
        <f t="shared" si="2"/>
        <v>0</v>
      </c>
      <c r="AD44" s="265">
        <f t="shared" si="3"/>
        <v>1128042.2</v>
      </c>
      <c r="AE44" s="266">
        <f t="shared" si="4"/>
        <v>582105.03</v>
      </c>
      <c r="AF44" s="266">
        <f t="shared" si="5"/>
        <v>274165.06</v>
      </c>
      <c r="AG44" s="246">
        <f t="shared" si="6"/>
        <v>307939.97000000003</v>
      </c>
    </row>
    <row r="45" spans="1:33" x14ac:dyDescent="0.25">
      <c r="A45" s="250" t="s">
        <v>274</v>
      </c>
      <c r="B45" s="250" t="s">
        <v>2</v>
      </c>
      <c r="C45" s="260">
        <v>2503</v>
      </c>
      <c r="D45" s="260" t="s">
        <v>629</v>
      </c>
      <c r="E45" t="s">
        <v>2544</v>
      </c>
      <c r="F45" s="301">
        <v>414328.54</v>
      </c>
      <c r="G45" s="301">
        <v>16367.02</v>
      </c>
      <c r="H45" s="301">
        <v>10417.280000000001</v>
      </c>
      <c r="I45">
        <v>171568.51</v>
      </c>
      <c r="J45">
        <v>553392.81999999995</v>
      </c>
      <c r="O45">
        <v>-597802.64</v>
      </c>
      <c r="P45">
        <v>1850667.12</v>
      </c>
      <c r="Q45" s="301">
        <v>64125.3</v>
      </c>
      <c r="V45">
        <v>51194</v>
      </c>
      <c r="Y45">
        <v>35996.49</v>
      </c>
      <c r="Z45">
        <v>19325.12</v>
      </c>
      <c r="AB45" s="244">
        <f t="shared" si="1"/>
        <v>441112.84</v>
      </c>
      <c r="AC45" s="251">
        <f t="shared" si="2"/>
        <v>0</v>
      </c>
      <c r="AD45" s="265">
        <f t="shared" si="3"/>
        <v>441112.84</v>
      </c>
      <c r="AE45" s="266">
        <f t="shared" si="4"/>
        <v>64125.3</v>
      </c>
      <c r="AF45" s="266">
        <f t="shared" si="5"/>
        <v>106515.60999999999</v>
      </c>
      <c r="AG45" s="246">
        <f t="shared" si="6"/>
        <v>-42390.309999999983</v>
      </c>
    </row>
    <row r="46" spans="1:33" x14ac:dyDescent="0.25">
      <c r="A46" s="250" t="s">
        <v>274</v>
      </c>
      <c r="B46" s="250" t="s">
        <v>2</v>
      </c>
      <c r="C46" s="260">
        <v>3619</v>
      </c>
      <c r="D46" s="260" t="s">
        <v>630</v>
      </c>
      <c r="E46" t="s">
        <v>2545</v>
      </c>
      <c r="F46" s="301">
        <v>386830.91</v>
      </c>
      <c r="G46" s="301">
        <v>35888.370000000003</v>
      </c>
      <c r="H46" s="301">
        <v>87706.99</v>
      </c>
      <c r="I46">
        <v>197932.89</v>
      </c>
      <c r="J46">
        <v>60680.89</v>
      </c>
      <c r="L46" s="301">
        <v>0</v>
      </c>
      <c r="O46">
        <v>-2437920.06</v>
      </c>
      <c r="P46">
        <v>3139393.79</v>
      </c>
      <c r="Q46" s="301">
        <v>567574.31000000006</v>
      </c>
      <c r="U46" s="301">
        <v>30800</v>
      </c>
      <c r="V46">
        <v>98502</v>
      </c>
      <c r="Y46">
        <v>247952.87</v>
      </c>
      <c r="Z46">
        <v>43353.120000000003</v>
      </c>
      <c r="AB46" s="244">
        <f t="shared" si="1"/>
        <v>510426.26999999996</v>
      </c>
      <c r="AC46" s="251">
        <f t="shared" si="2"/>
        <v>0</v>
      </c>
      <c r="AD46" s="265">
        <f t="shared" si="3"/>
        <v>510426.26999999996</v>
      </c>
      <c r="AE46" s="266">
        <f t="shared" si="4"/>
        <v>598374.31000000006</v>
      </c>
      <c r="AF46" s="266">
        <f t="shared" si="5"/>
        <v>389807.99</v>
      </c>
      <c r="AG46" s="246">
        <f t="shared" si="6"/>
        <v>208566.32000000007</v>
      </c>
    </row>
    <row r="47" spans="1:33" x14ac:dyDescent="0.25">
      <c r="A47" s="250" t="s">
        <v>274</v>
      </c>
      <c r="B47" s="250" t="s">
        <v>2</v>
      </c>
      <c r="C47" s="260">
        <v>2593</v>
      </c>
      <c r="D47" s="260" t="s">
        <v>631</v>
      </c>
      <c r="E47" t="s">
        <v>2546</v>
      </c>
      <c r="F47" s="301">
        <v>298066.53000000003</v>
      </c>
      <c r="G47" s="301">
        <v>202910</v>
      </c>
      <c r="H47" s="301">
        <v>115970.01</v>
      </c>
      <c r="I47">
        <v>116081.34</v>
      </c>
      <c r="J47">
        <v>762439.15</v>
      </c>
      <c r="L47" s="301">
        <v>0</v>
      </c>
      <c r="O47">
        <v>-1471123.4</v>
      </c>
      <c r="P47">
        <v>2592803.14</v>
      </c>
      <c r="Q47" s="301">
        <v>624506.67000000004</v>
      </c>
      <c r="T47" s="301">
        <v>468000</v>
      </c>
      <c r="V47">
        <v>556234</v>
      </c>
      <c r="Y47">
        <v>40779.22</v>
      </c>
      <c r="Z47">
        <v>43006.16</v>
      </c>
      <c r="AB47" s="244">
        <f t="shared" si="1"/>
        <v>616946.54</v>
      </c>
      <c r="AC47" s="251">
        <f t="shared" si="2"/>
        <v>0</v>
      </c>
      <c r="AD47" s="265">
        <f t="shared" si="3"/>
        <v>616946.54</v>
      </c>
      <c r="AE47" s="266">
        <f t="shared" si="4"/>
        <v>1092506.67</v>
      </c>
      <c r="AF47" s="266">
        <f t="shared" si="5"/>
        <v>640019.38</v>
      </c>
      <c r="AG47" s="246">
        <f t="shared" si="6"/>
        <v>452487.28999999992</v>
      </c>
    </row>
    <row r="48" spans="1:33" x14ac:dyDescent="0.25">
      <c r="A48" s="250" t="s">
        <v>274</v>
      </c>
      <c r="B48" s="250" t="s">
        <v>2</v>
      </c>
      <c r="C48" s="260">
        <v>1622</v>
      </c>
      <c r="D48" s="260" t="s">
        <v>632</v>
      </c>
      <c r="E48" t="s">
        <v>2547</v>
      </c>
      <c r="F48" s="301">
        <v>353620.54</v>
      </c>
      <c r="G48" s="301">
        <v>2950</v>
      </c>
      <c r="H48" s="301">
        <v>74808.429999999993</v>
      </c>
      <c r="I48">
        <v>105884.44</v>
      </c>
      <c r="J48">
        <v>265290.49</v>
      </c>
      <c r="O48">
        <v>-1312356.77</v>
      </c>
      <c r="P48">
        <v>2213150.63</v>
      </c>
      <c r="Q48" s="301">
        <v>31678.18</v>
      </c>
      <c r="T48" s="301">
        <v>174540</v>
      </c>
      <c r="U48" s="301">
        <v>3000</v>
      </c>
      <c r="V48">
        <v>193654</v>
      </c>
      <c r="Y48">
        <v>78442.78</v>
      </c>
      <c r="Z48">
        <v>17211.36</v>
      </c>
      <c r="AB48" s="244">
        <f t="shared" si="1"/>
        <v>431378.97</v>
      </c>
      <c r="AC48" s="251">
        <f t="shared" si="2"/>
        <v>0</v>
      </c>
      <c r="AD48" s="265">
        <f t="shared" si="3"/>
        <v>431378.97</v>
      </c>
      <c r="AE48" s="266">
        <f t="shared" si="4"/>
        <v>209218.18</v>
      </c>
      <c r="AF48" s="266">
        <f t="shared" si="5"/>
        <v>289308.14</v>
      </c>
      <c r="AG48" s="246">
        <f t="shared" si="6"/>
        <v>-80089.960000000021</v>
      </c>
    </row>
    <row r="49" spans="1:33" x14ac:dyDescent="0.25">
      <c r="A49" s="250" t="s">
        <v>274</v>
      </c>
      <c r="B49" s="250" t="s">
        <v>2</v>
      </c>
      <c r="C49" s="260">
        <v>2164</v>
      </c>
      <c r="D49" s="260" t="s">
        <v>633</v>
      </c>
      <c r="E49" t="s">
        <v>2548</v>
      </c>
      <c r="F49" s="301">
        <v>622330.81000000006</v>
      </c>
      <c r="H49" s="301">
        <v>6673.73</v>
      </c>
      <c r="I49">
        <v>1345233.88</v>
      </c>
      <c r="J49">
        <v>510549.04</v>
      </c>
      <c r="O49">
        <v>449672.36</v>
      </c>
      <c r="P49">
        <v>2118686.35</v>
      </c>
      <c r="Q49" s="301">
        <v>13023.47</v>
      </c>
      <c r="V49">
        <v>8057</v>
      </c>
      <c r="Y49">
        <v>10302.280000000001</v>
      </c>
      <c r="Z49">
        <v>56685.440000000002</v>
      </c>
      <c r="AB49" s="244">
        <f t="shared" si="1"/>
        <v>629004.54</v>
      </c>
      <c r="AC49" s="251">
        <f t="shared" si="2"/>
        <v>0</v>
      </c>
      <c r="AD49" s="265">
        <f t="shared" si="3"/>
        <v>629004.54</v>
      </c>
      <c r="AE49" s="266">
        <f t="shared" si="4"/>
        <v>13023.47</v>
      </c>
      <c r="AF49" s="266">
        <f t="shared" si="5"/>
        <v>75044.72</v>
      </c>
      <c r="AG49" s="246">
        <f t="shared" si="6"/>
        <v>-62021.25</v>
      </c>
    </row>
    <row r="50" spans="1:33" x14ac:dyDescent="0.25">
      <c r="A50" s="250" t="s">
        <v>277</v>
      </c>
      <c r="B50" s="250" t="s">
        <v>3</v>
      </c>
      <c r="C50" s="260">
        <v>5944</v>
      </c>
      <c r="D50" s="260" t="s">
        <v>634</v>
      </c>
      <c r="E50" t="s">
        <v>2549</v>
      </c>
      <c r="F50" s="301">
        <v>1123316.25</v>
      </c>
      <c r="G50" s="301">
        <v>0</v>
      </c>
      <c r="H50" s="301">
        <v>14572.06</v>
      </c>
      <c r="I50">
        <v>737784.08</v>
      </c>
      <c r="J50">
        <v>310949.42</v>
      </c>
      <c r="L50" s="301">
        <v>0</v>
      </c>
      <c r="O50">
        <v>-1516994.6</v>
      </c>
      <c r="P50">
        <v>3206691.97</v>
      </c>
      <c r="Q50" s="301">
        <v>1085353.57</v>
      </c>
      <c r="R50" s="301">
        <v>444000</v>
      </c>
      <c r="T50" s="301">
        <v>898688</v>
      </c>
      <c r="V50">
        <v>1058697</v>
      </c>
      <c r="W50">
        <v>6650</v>
      </c>
      <c r="Y50">
        <v>650813.56999999995</v>
      </c>
      <c r="Z50">
        <v>82406.559999999998</v>
      </c>
      <c r="AB50" s="244">
        <f t="shared" si="1"/>
        <v>1137888.31</v>
      </c>
      <c r="AC50" s="251">
        <f t="shared" si="2"/>
        <v>0</v>
      </c>
      <c r="AD50" s="265">
        <f t="shared" si="3"/>
        <v>1137888.31</v>
      </c>
      <c r="AE50" s="266">
        <f t="shared" si="4"/>
        <v>2428041.5700000003</v>
      </c>
      <c r="AF50" s="266">
        <f t="shared" si="5"/>
        <v>1798567.13</v>
      </c>
      <c r="AG50" s="246">
        <f t="shared" si="6"/>
        <v>629474.44000000041</v>
      </c>
    </row>
    <row r="51" spans="1:33" x14ac:dyDescent="0.25">
      <c r="A51" s="250" t="s">
        <v>277</v>
      </c>
      <c r="B51" s="250" t="s">
        <v>3</v>
      </c>
      <c r="C51" s="260">
        <v>5439</v>
      </c>
      <c r="D51" s="260" t="s">
        <v>635</v>
      </c>
      <c r="E51" t="s">
        <v>2550</v>
      </c>
      <c r="F51" s="301">
        <v>1610091.85</v>
      </c>
      <c r="G51" s="301">
        <v>0</v>
      </c>
      <c r="H51" s="301">
        <v>94657.600000000006</v>
      </c>
      <c r="I51">
        <v>4</v>
      </c>
      <c r="J51">
        <v>932215.95</v>
      </c>
      <c r="L51" s="301">
        <v>0</v>
      </c>
      <c r="O51">
        <v>-305371.67</v>
      </c>
      <c r="P51">
        <v>2598703.46</v>
      </c>
      <c r="Q51" s="301">
        <v>1141098.18</v>
      </c>
      <c r="T51" s="301">
        <v>893102</v>
      </c>
      <c r="V51">
        <v>1166260.3999999999</v>
      </c>
      <c r="W51">
        <v>960</v>
      </c>
      <c r="X51">
        <v>3100</v>
      </c>
      <c r="Y51">
        <v>256726.12</v>
      </c>
      <c r="Z51">
        <v>131816.04999999999</v>
      </c>
      <c r="AB51" s="244">
        <f t="shared" si="1"/>
        <v>1704749.4500000002</v>
      </c>
      <c r="AC51" s="251">
        <f t="shared" si="2"/>
        <v>0</v>
      </c>
      <c r="AD51" s="265">
        <f t="shared" si="3"/>
        <v>1704749.4500000002</v>
      </c>
      <c r="AE51" s="266">
        <f t="shared" si="4"/>
        <v>2034200.18</v>
      </c>
      <c r="AF51" s="266">
        <f t="shared" si="5"/>
        <v>1558862.57</v>
      </c>
      <c r="AG51" s="246">
        <f t="shared" si="6"/>
        <v>475337.60999999987</v>
      </c>
    </row>
    <row r="52" spans="1:33" x14ac:dyDescent="0.25">
      <c r="A52" s="250" t="s">
        <v>277</v>
      </c>
      <c r="B52" s="250" t="s">
        <v>3</v>
      </c>
      <c r="C52" s="260">
        <v>3683</v>
      </c>
      <c r="D52" s="260" t="s">
        <v>636</v>
      </c>
      <c r="E52" t="s">
        <v>2551</v>
      </c>
      <c r="F52" s="301">
        <v>933924.3</v>
      </c>
      <c r="G52" s="301">
        <v>68900</v>
      </c>
      <c r="H52" s="301">
        <v>59218.34</v>
      </c>
      <c r="I52">
        <v>62264.28</v>
      </c>
      <c r="J52">
        <v>306753.32</v>
      </c>
      <c r="L52" s="301">
        <v>0</v>
      </c>
      <c r="O52">
        <v>-1239132.3899999999</v>
      </c>
      <c r="P52">
        <v>2341456.5299999998</v>
      </c>
      <c r="Q52" s="301">
        <v>888836.47</v>
      </c>
      <c r="T52" s="301">
        <v>272454</v>
      </c>
      <c r="V52">
        <v>447911.2</v>
      </c>
      <c r="X52">
        <v>4060</v>
      </c>
      <c r="Y52">
        <v>204444.88</v>
      </c>
      <c r="Z52">
        <v>72723.289999999994</v>
      </c>
      <c r="AB52" s="244">
        <f t="shared" si="1"/>
        <v>1062042.6400000001</v>
      </c>
      <c r="AC52" s="251">
        <f t="shared" si="2"/>
        <v>0</v>
      </c>
      <c r="AD52" s="265">
        <f t="shared" si="3"/>
        <v>1062042.6400000001</v>
      </c>
      <c r="AE52" s="266">
        <f t="shared" si="4"/>
        <v>1161290.47</v>
      </c>
      <c r="AF52" s="266">
        <f t="shared" si="5"/>
        <v>729139.37000000011</v>
      </c>
      <c r="AG52" s="246">
        <f t="shared" si="6"/>
        <v>432151.09999999986</v>
      </c>
    </row>
    <row r="53" spans="1:33" x14ac:dyDescent="0.25">
      <c r="A53" s="250" t="s">
        <v>277</v>
      </c>
      <c r="B53" s="250" t="s">
        <v>3</v>
      </c>
      <c r="C53" s="260">
        <v>10514</v>
      </c>
      <c r="D53" s="260" t="s">
        <v>637</v>
      </c>
      <c r="E53" t="s">
        <v>2552</v>
      </c>
      <c r="F53" s="301">
        <v>1137341.29</v>
      </c>
      <c r="G53" s="301">
        <v>70000</v>
      </c>
      <c r="H53" s="301">
        <v>155758.54999999999</v>
      </c>
      <c r="I53">
        <v>1570597.47</v>
      </c>
      <c r="J53">
        <v>552972.14</v>
      </c>
      <c r="L53" s="301">
        <v>0</v>
      </c>
      <c r="O53">
        <v>1591516.98</v>
      </c>
      <c r="P53">
        <v>1574485.41</v>
      </c>
      <c r="Q53" s="301">
        <v>1884343.21</v>
      </c>
      <c r="T53" s="301">
        <v>498056.8</v>
      </c>
      <c r="V53">
        <v>858621.8</v>
      </c>
      <c r="X53">
        <v>4060</v>
      </c>
      <c r="Y53">
        <v>822512.83</v>
      </c>
      <c r="Z53">
        <v>133413.32</v>
      </c>
      <c r="AB53" s="244">
        <f t="shared" si="1"/>
        <v>1363099.84</v>
      </c>
      <c r="AC53" s="251">
        <f t="shared" si="2"/>
        <v>0</v>
      </c>
      <c r="AD53" s="265">
        <f t="shared" si="3"/>
        <v>1363099.84</v>
      </c>
      <c r="AE53" s="266">
        <f t="shared" si="4"/>
        <v>2382400.0099999998</v>
      </c>
      <c r="AF53" s="266">
        <f t="shared" si="5"/>
        <v>1818607.95</v>
      </c>
      <c r="AG53" s="246">
        <f t="shared" si="6"/>
        <v>563792.05999999982</v>
      </c>
    </row>
    <row r="54" spans="1:33" x14ac:dyDescent="0.25">
      <c r="A54" s="250" t="s">
        <v>277</v>
      </c>
      <c r="B54" s="250" t="s">
        <v>3</v>
      </c>
      <c r="C54" s="260">
        <v>1578</v>
      </c>
      <c r="D54" s="260" t="s">
        <v>638</v>
      </c>
      <c r="E54" t="s">
        <v>2553</v>
      </c>
      <c r="F54" s="301">
        <v>829464.89</v>
      </c>
      <c r="G54" s="301">
        <v>0</v>
      </c>
      <c r="H54" s="301">
        <v>28142.1</v>
      </c>
      <c r="I54">
        <v>2</v>
      </c>
      <c r="J54">
        <v>210733.33</v>
      </c>
      <c r="L54" s="301">
        <v>0</v>
      </c>
      <c r="O54">
        <v>-658340.94999999995</v>
      </c>
      <c r="P54">
        <v>1566508.7</v>
      </c>
      <c r="Q54" s="301">
        <v>473743.85</v>
      </c>
      <c r="T54" s="301">
        <v>602172</v>
      </c>
      <c r="V54">
        <v>698214</v>
      </c>
      <c r="Y54">
        <v>103892.91</v>
      </c>
      <c r="Z54">
        <v>35584.370000000003</v>
      </c>
      <c r="AB54" s="244">
        <f t="shared" si="1"/>
        <v>857606.99</v>
      </c>
      <c r="AC54" s="251">
        <f t="shared" si="2"/>
        <v>0</v>
      </c>
      <c r="AD54" s="265">
        <f t="shared" si="3"/>
        <v>857606.99</v>
      </c>
      <c r="AE54" s="266">
        <f t="shared" si="4"/>
        <v>1075915.8500000001</v>
      </c>
      <c r="AF54" s="266">
        <f t="shared" si="5"/>
        <v>837691.28</v>
      </c>
      <c r="AG54" s="246">
        <f t="shared" si="6"/>
        <v>238224.57000000007</v>
      </c>
    </row>
    <row r="55" spans="1:33" x14ac:dyDescent="0.25">
      <c r="A55" s="250" t="s">
        <v>277</v>
      </c>
      <c r="B55" s="250" t="s">
        <v>3</v>
      </c>
      <c r="C55" s="260">
        <v>3503</v>
      </c>
      <c r="D55" s="260" t="s">
        <v>639</v>
      </c>
      <c r="E55" t="s">
        <v>2554</v>
      </c>
      <c r="F55" s="301">
        <v>596701.59</v>
      </c>
      <c r="G55" s="301">
        <v>43200</v>
      </c>
      <c r="H55" s="301">
        <v>28228.12</v>
      </c>
      <c r="I55">
        <v>10610.48</v>
      </c>
      <c r="J55">
        <v>187704.04</v>
      </c>
      <c r="L55" s="301">
        <v>0</v>
      </c>
      <c r="O55">
        <v>-1961778.62</v>
      </c>
      <c r="P55">
        <v>2534998.48</v>
      </c>
      <c r="Q55" s="301">
        <v>712286.81</v>
      </c>
      <c r="R55" s="301">
        <v>102000</v>
      </c>
      <c r="T55" s="301">
        <v>932268</v>
      </c>
      <c r="V55">
        <v>1083558</v>
      </c>
      <c r="W55">
        <v>960</v>
      </c>
      <c r="X55">
        <v>3100</v>
      </c>
      <c r="Y55">
        <v>235090.45</v>
      </c>
      <c r="Z55">
        <v>41546.99</v>
      </c>
      <c r="AB55" s="244">
        <f t="shared" si="1"/>
        <v>668129.71</v>
      </c>
      <c r="AC55" s="251">
        <f t="shared" si="2"/>
        <v>0</v>
      </c>
      <c r="AD55" s="265">
        <f t="shared" si="3"/>
        <v>668129.71</v>
      </c>
      <c r="AE55" s="266">
        <f t="shared" si="4"/>
        <v>1746554.81</v>
      </c>
      <c r="AF55" s="266">
        <f t="shared" si="5"/>
        <v>1364255.44</v>
      </c>
      <c r="AG55" s="246">
        <f t="shared" si="6"/>
        <v>382299.37000000011</v>
      </c>
    </row>
    <row r="56" spans="1:33" x14ac:dyDescent="0.25">
      <c r="A56" s="250" t="s">
        <v>277</v>
      </c>
      <c r="B56" s="250" t="s">
        <v>3</v>
      </c>
      <c r="C56" s="260">
        <v>5709</v>
      </c>
      <c r="D56" s="260" t="s">
        <v>640</v>
      </c>
      <c r="E56" t="s">
        <v>2555</v>
      </c>
      <c r="F56" s="301">
        <v>1410163.11</v>
      </c>
      <c r="G56" s="301">
        <v>44000</v>
      </c>
      <c r="H56" s="301">
        <v>52276.79</v>
      </c>
      <c r="I56">
        <v>140729.84</v>
      </c>
      <c r="J56">
        <v>291068.57</v>
      </c>
      <c r="L56" s="301">
        <v>0</v>
      </c>
      <c r="O56">
        <v>-1442957.02</v>
      </c>
      <c r="P56">
        <v>2415193.5099999998</v>
      </c>
      <c r="Q56" s="301">
        <v>1062971.25</v>
      </c>
      <c r="R56" s="301">
        <v>552000</v>
      </c>
      <c r="T56" s="301">
        <v>565908</v>
      </c>
      <c r="V56">
        <v>762269</v>
      </c>
      <c r="W56">
        <v>20516</v>
      </c>
      <c r="X56">
        <v>7818</v>
      </c>
      <c r="Y56">
        <v>276808.31</v>
      </c>
      <c r="Z56">
        <v>43011.12</v>
      </c>
      <c r="AB56" s="244">
        <f t="shared" si="1"/>
        <v>1506439.9000000001</v>
      </c>
      <c r="AC56" s="251">
        <f t="shared" si="2"/>
        <v>0</v>
      </c>
      <c r="AD56" s="265">
        <f t="shared" si="3"/>
        <v>1506439.9000000001</v>
      </c>
      <c r="AE56" s="266">
        <f t="shared" si="4"/>
        <v>2180879.25</v>
      </c>
      <c r="AF56" s="266">
        <f t="shared" si="5"/>
        <v>1110422.4300000002</v>
      </c>
      <c r="AG56" s="246">
        <f t="shared" si="6"/>
        <v>1070456.8199999998</v>
      </c>
    </row>
    <row r="57" spans="1:33" x14ac:dyDescent="0.25">
      <c r="A57" s="250" t="s">
        <v>277</v>
      </c>
      <c r="B57" s="250" t="s">
        <v>3</v>
      </c>
      <c r="C57" s="260">
        <v>2754</v>
      </c>
      <c r="D57" s="260" t="s">
        <v>641</v>
      </c>
      <c r="E57" t="s">
        <v>2556</v>
      </c>
      <c r="F57" s="301">
        <v>580698.68000000005</v>
      </c>
      <c r="G57" s="301">
        <v>0</v>
      </c>
      <c r="H57" s="301">
        <v>5307.23</v>
      </c>
      <c r="I57">
        <v>116623.52</v>
      </c>
      <c r="J57">
        <v>165107.82999999999</v>
      </c>
      <c r="L57" s="301">
        <v>0</v>
      </c>
      <c r="O57">
        <v>-736954.99</v>
      </c>
      <c r="P57">
        <v>1430245.31</v>
      </c>
      <c r="Q57" s="301">
        <v>575915.67000000004</v>
      </c>
      <c r="T57" s="301">
        <v>600627.5</v>
      </c>
      <c r="V57">
        <v>708759.5</v>
      </c>
      <c r="Y57">
        <v>144969.32</v>
      </c>
      <c r="Z57">
        <v>69340.41</v>
      </c>
      <c r="AB57" s="244">
        <f t="shared" si="1"/>
        <v>586005.91</v>
      </c>
      <c r="AC57" s="251">
        <f t="shared" si="2"/>
        <v>0</v>
      </c>
      <c r="AD57" s="265">
        <f t="shared" si="3"/>
        <v>586005.91</v>
      </c>
      <c r="AE57" s="266">
        <f t="shared" si="4"/>
        <v>1176543.17</v>
      </c>
      <c r="AF57" s="266">
        <f t="shared" si="5"/>
        <v>923069.2300000001</v>
      </c>
      <c r="AG57" s="246">
        <f t="shared" si="6"/>
        <v>253473.93999999983</v>
      </c>
    </row>
    <row r="58" spans="1:33" x14ac:dyDescent="0.25">
      <c r="A58" s="250" t="s">
        <v>277</v>
      </c>
      <c r="B58" s="250" t="s">
        <v>3</v>
      </c>
      <c r="C58" s="260">
        <v>5299</v>
      </c>
      <c r="D58" s="260" t="s">
        <v>642</v>
      </c>
      <c r="E58" t="s">
        <v>2557</v>
      </c>
      <c r="F58" s="301">
        <v>764768.9</v>
      </c>
      <c r="G58" s="301">
        <v>30160</v>
      </c>
      <c r="H58" s="301">
        <v>80063.87</v>
      </c>
      <c r="I58">
        <v>3</v>
      </c>
      <c r="J58">
        <v>1284036.51</v>
      </c>
      <c r="L58" s="301">
        <v>0</v>
      </c>
      <c r="O58">
        <v>-1115672.76</v>
      </c>
      <c r="P58">
        <v>2897338.69</v>
      </c>
      <c r="Q58" s="301">
        <v>1042949.12</v>
      </c>
      <c r="T58" s="301">
        <v>629510</v>
      </c>
      <c r="U58" s="301">
        <v>305996.43</v>
      </c>
      <c r="V58">
        <v>749452</v>
      </c>
      <c r="Y58">
        <v>594778.92000000004</v>
      </c>
      <c r="Z58">
        <v>128508.28</v>
      </c>
      <c r="AB58" s="244">
        <f t="shared" si="1"/>
        <v>874992.77</v>
      </c>
      <c r="AC58" s="251">
        <f t="shared" si="2"/>
        <v>0</v>
      </c>
      <c r="AD58" s="265">
        <f t="shared" si="3"/>
        <v>874992.77</v>
      </c>
      <c r="AE58" s="266">
        <f t="shared" si="4"/>
        <v>1978455.55</v>
      </c>
      <c r="AF58" s="266">
        <f t="shared" si="5"/>
        <v>1472739.2</v>
      </c>
      <c r="AG58" s="246">
        <f t="shared" si="6"/>
        <v>505716.35000000009</v>
      </c>
    </row>
    <row r="59" spans="1:33" x14ac:dyDescent="0.25">
      <c r="A59" s="250" t="s">
        <v>277</v>
      </c>
      <c r="B59" s="250" t="s">
        <v>3</v>
      </c>
      <c r="C59" s="260">
        <v>3522</v>
      </c>
      <c r="D59" s="260" t="s">
        <v>643</v>
      </c>
      <c r="E59" t="s">
        <v>2558</v>
      </c>
      <c r="F59" s="301">
        <v>747343.07</v>
      </c>
      <c r="G59" s="301">
        <v>0</v>
      </c>
      <c r="H59" s="301">
        <v>150697.65</v>
      </c>
      <c r="I59">
        <v>2</v>
      </c>
      <c r="J59">
        <v>261950.61</v>
      </c>
      <c r="L59" s="301">
        <v>0</v>
      </c>
      <c r="O59">
        <v>-2546398.81</v>
      </c>
      <c r="P59">
        <v>3457082.1</v>
      </c>
      <c r="Q59" s="301">
        <v>708564.85</v>
      </c>
      <c r="T59" s="301">
        <v>563562</v>
      </c>
      <c r="V59">
        <v>661391</v>
      </c>
      <c r="Y59">
        <v>231736.33</v>
      </c>
      <c r="Z59">
        <v>21939.48</v>
      </c>
      <c r="AB59" s="244">
        <f t="shared" si="1"/>
        <v>898040.72</v>
      </c>
      <c r="AC59" s="251">
        <f t="shared" si="2"/>
        <v>0</v>
      </c>
      <c r="AD59" s="265">
        <f t="shared" si="3"/>
        <v>898040.72</v>
      </c>
      <c r="AE59" s="266">
        <f t="shared" si="4"/>
        <v>1272126.8500000001</v>
      </c>
      <c r="AF59" s="266">
        <f t="shared" si="5"/>
        <v>915066.80999999994</v>
      </c>
      <c r="AG59" s="246">
        <f t="shared" si="6"/>
        <v>357060.04000000015</v>
      </c>
    </row>
    <row r="60" spans="1:33" x14ac:dyDescent="0.25">
      <c r="A60" s="250" t="s">
        <v>277</v>
      </c>
      <c r="B60" s="250" t="s">
        <v>3</v>
      </c>
      <c r="C60" s="260">
        <v>3001</v>
      </c>
      <c r="D60" s="260" t="s">
        <v>644</v>
      </c>
      <c r="E60" t="s">
        <v>2559</v>
      </c>
      <c r="F60" s="301">
        <v>403841.91</v>
      </c>
      <c r="G60" s="301">
        <v>0</v>
      </c>
      <c r="H60" s="301">
        <v>5690</v>
      </c>
      <c r="I60">
        <v>847339.41</v>
      </c>
      <c r="J60">
        <v>208136.53</v>
      </c>
      <c r="L60" s="301">
        <v>0</v>
      </c>
      <c r="O60">
        <v>895830.26</v>
      </c>
      <c r="P60">
        <v>339109.18</v>
      </c>
      <c r="Q60" s="301">
        <v>693015.69</v>
      </c>
      <c r="T60" s="301">
        <v>355502</v>
      </c>
      <c r="V60">
        <v>556408</v>
      </c>
      <c r="Y60">
        <v>155490</v>
      </c>
      <c r="Z60">
        <v>31326.28</v>
      </c>
      <c r="AB60" s="244">
        <f t="shared" si="1"/>
        <v>409531.91</v>
      </c>
      <c r="AC60" s="251">
        <f t="shared" si="2"/>
        <v>0</v>
      </c>
      <c r="AD60" s="265">
        <f t="shared" si="3"/>
        <v>409531.91</v>
      </c>
      <c r="AE60" s="266">
        <f t="shared" si="4"/>
        <v>1048517.69</v>
      </c>
      <c r="AF60" s="266">
        <f t="shared" si="5"/>
        <v>743224.28</v>
      </c>
      <c r="AG60" s="246">
        <f t="shared" si="6"/>
        <v>305293.40999999992</v>
      </c>
    </row>
    <row r="61" spans="1:33" x14ac:dyDescent="0.25">
      <c r="A61" s="250" t="s">
        <v>277</v>
      </c>
      <c r="B61" s="250" t="s">
        <v>3</v>
      </c>
      <c r="C61" s="260">
        <v>1241</v>
      </c>
      <c r="D61" s="260" t="s">
        <v>645</v>
      </c>
      <c r="E61" t="s">
        <v>2560</v>
      </c>
      <c r="F61" s="301">
        <v>419066.07</v>
      </c>
      <c r="G61" s="301">
        <v>0</v>
      </c>
      <c r="H61" s="301">
        <v>100518.25</v>
      </c>
      <c r="I61">
        <v>991877.51</v>
      </c>
      <c r="J61">
        <v>83180.44</v>
      </c>
      <c r="L61" s="301">
        <v>0</v>
      </c>
      <c r="O61">
        <v>-149423.48000000001</v>
      </c>
      <c r="P61">
        <v>1695206.85</v>
      </c>
      <c r="Q61" s="301">
        <v>477695.7</v>
      </c>
      <c r="T61" s="301">
        <v>385364</v>
      </c>
      <c r="V61">
        <v>551116.55000000005</v>
      </c>
      <c r="Y61">
        <v>157169.76999999999</v>
      </c>
      <c r="Z61">
        <v>36164.480000000003</v>
      </c>
      <c r="AB61" s="244">
        <f t="shared" si="1"/>
        <v>519584.32</v>
      </c>
      <c r="AC61" s="251">
        <f t="shared" si="2"/>
        <v>0</v>
      </c>
      <c r="AD61" s="265">
        <f t="shared" si="3"/>
        <v>519584.32</v>
      </c>
      <c r="AE61" s="266">
        <f t="shared" si="4"/>
        <v>863059.7</v>
      </c>
      <c r="AF61" s="266">
        <f t="shared" si="5"/>
        <v>744450.8</v>
      </c>
      <c r="AG61" s="246">
        <f t="shared" si="6"/>
        <v>118608.89999999991</v>
      </c>
    </row>
    <row r="62" spans="1:33" x14ac:dyDescent="0.25">
      <c r="A62" s="250" t="s">
        <v>277</v>
      </c>
      <c r="B62" s="250" t="s">
        <v>3</v>
      </c>
      <c r="C62" s="260">
        <v>3625</v>
      </c>
      <c r="D62" s="260" t="s">
        <v>646</v>
      </c>
      <c r="E62" t="s">
        <v>2561</v>
      </c>
      <c r="F62" s="301">
        <v>904432.39</v>
      </c>
      <c r="G62" s="301">
        <v>0</v>
      </c>
      <c r="H62" s="301">
        <v>65397.64</v>
      </c>
      <c r="I62">
        <v>68557.320000000007</v>
      </c>
      <c r="J62">
        <v>311171.64</v>
      </c>
      <c r="L62" s="301">
        <v>0</v>
      </c>
      <c r="O62">
        <v>-1672131.34</v>
      </c>
      <c r="P62">
        <v>2729343.72</v>
      </c>
      <c r="Q62" s="301">
        <v>813089.86</v>
      </c>
      <c r="S62" s="301">
        <v>8.74</v>
      </c>
      <c r="T62" s="301">
        <v>540504</v>
      </c>
      <c r="V62">
        <v>721797.6</v>
      </c>
      <c r="Y62">
        <v>172579.02</v>
      </c>
      <c r="Z62">
        <v>60247.72</v>
      </c>
      <c r="AB62" s="244">
        <f t="shared" si="1"/>
        <v>969830.03</v>
      </c>
      <c r="AC62" s="251">
        <f t="shared" si="2"/>
        <v>0</v>
      </c>
      <c r="AD62" s="265">
        <f t="shared" si="3"/>
        <v>969830.03</v>
      </c>
      <c r="AE62" s="266">
        <f t="shared" si="4"/>
        <v>1353602.6</v>
      </c>
      <c r="AF62" s="266">
        <f t="shared" si="5"/>
        <v>954624.34</v>
      </c>
      <c r="AG62" s="246">
        <f t="shared" si="6"/>
        <v>398978.26000000013</v>
      </c>
    </row>
    <row r="63" spans="1:33" x14ac:dyDescent="0.25">
      <c r="A63" s="250" t="s">
        <v>277</v>
      </c>
      <c r="B63" s="250" t="s">
        <v>3</v>
      </c>
      <c r="C63" s="260">
        <v>6304</v>
      </c>
      <c r="D63" s="260" t="s">
        <v>647</v>
      </c>
      <c r="E63" t="s">
        <v>2562</v>
      </c>
      <c r="F63" s="301">
        <v>1511516.14</v>
      </c>
      <c r="G63" s="301">
        <v>0</v>
      </c>
      <c r="H63" s="301">
        <v>81062.899999999994</v>
      </c>
      <c r="I63">
        <v>3</v>
      </c>
      <c r="J63">
        <v>473171.04</v>
      </c>
      <c r="L63" s="301">
        <v>0</v>
      </c>
      <c r="O63">
        <v>-1672022.51</v>
      </c>
      <c r="P63">
        <v>3207310.61</v>
      </c>
      <c r="Q63" s="301">
        <v>1098733.8700000001</v>
      </c>
      <c r="T63" s="301">
        <v>981652</v>
      </c>
      <c r="V63">
        <v>1104236.8</v>
      </c>
      <c r="W63">
        <v>9200</v>
      </c>
      <c r="X63">
        <v>3000</v>
      </c>
      <c r="Y63">
        <v>273321.57</v>
      </c>
      <c r="Z63">
        <v>45002.52</v>
      </c>
      <c r="AB63" s="244">
        <f t="shared" si="1"/>
        <v>1592579.0399999998</v>
      </c>
      <c r="AC63" s="251">
        <f t="shared" si="2"/>
        <v>0</v>
      </c>
      <c r="AD63" s="265">
        <f t="shared" si="3"/>
        <v>1592579.0399999998</v>
      </c>
      <c r="AE63" s="266">
        <f t="shared" si="4"/>
        <v>2080385.87</v>
      </c>
      <c r="AF63" s="266">
        <f t="shared" si="5"/>
        <v>1434760.8900000001</v>
      </c>
      <c r="AG63" s="246">
        <f t="shared" si="6"/>
        <v>645624.98</v>
      </c>
    </row>
    <row r="64" spans="1:33" x14ac:dyDescent="0.25">
      <c r="A64" s="250" t="s">
        <v>277</v>
      </c>
      <c r="B64" s="250" t="s">
        <v>3</v>
      </c>
      <c r="C64" s="260">
        <v>4738</v>
      </c>
      <c r="D64" s="260" t="s">
        <v>648</v>
      </c>
      <c r="E64" t="s">
        <v>2563</v>
      </c>
      <c r="F64" s="301">
        <v>1357146.42</v>
      </c>
      <c r="G64" s="301">
        <v>0</v>
      </c>
      <c r="H64" s="301">
        <v>158272.66</v>
      </c>
      <c r="I64">
        <v>1060027.6100000001</v>
      </c>
      <c r="J64">
        <v>361375.1</v>
      </c>
      <c r="L64" s="301">
        <v>0</v>
      </c>
      <c r="O64">
        <v>-22224.27</v>
      </c>
      <c r="P64">
        <v>2601971.02</v>
      </c>
      <c r="Q64" s="301">
        <v>932849.29</v>
      </c>
      <c r="T64" s="301">
        <v>546896</v>
      </c>
      <c r="V64">
        <v>691714</v>
      </c>
      <c r="X64">
        <v>4060</v>
      </c>
      <c r="Y64">
        <v>240668.01</v>
      </c>
      <c r="Z64">
        <v>63453.24</v>
      </c>
      <c r="AB64" s="244">
        <f t="shared" si="1"/>
        <v>1515419.0799999998</v>
      </c>
      <c r="AC64" s="251">
        <f t="shared" si="2"/>
        <v>0</v>
      </c>
      <c r="AD64" s="265">
        <f t="shared" si="3"/>
        <v>1515419.0799999998</v>
      </c>
      <c r="AE64" s="266">
        <f t="shared" si="4"/>
        <v>1479745.29</v>
      </c>
      <c r="AF64" s="266">
        <f t="shared" si="5"/>
        <v>999895.25</v>
      </c>
      <c r="AG64" s="246">
        <f t="shared" si="6"/>
        <v>479850.04000000004</v>
      </c>
    </row>
    <row r="65" spans="1:33" x14ac:dyDescent="0.25">
      <c r="A65" s="250" t="s">
        <v>277</v>
      </c>
      <c r="B65" s="250" t="s">
        <v>3</v>
      </c>
      <c r="C65" s="260">
        <v>3535</v>
      </c>
      <c r="D65" s="260" t="s">
        <v>649</v>
      </c>
      <c r="E65" t="s">
        <v>2564</v>
      </c>
      <c r="F65" s="301">
        <v>838745.64</v>
      </c>
      <c r="G65" s="301">
        <v>0</v>
      </c>
      <c r="H65" s="301">
        <v>52302.31</v>
      </c>
      <c r="I65">
        <v>769908.96</v>
      </c>
      <c r="J65">
        <v>204829.92</v>
      </c>
      <c r="L65" s="301">
        <v>0</v>
      </c>
      <c r="O65">
        <v>-1398038.26</v>
      </c>
      <c r="P65">
        <v>3048211.32</v>
      </c>
      <c r="Q65" s="301">
        <v>721559.11</v>
      </c>
      <c r="T65" s="301">
        <v>696224</v>
      </c>
      <c r="V65">
        <v>827500</v>
      </c>
      <c r="X65">
        <v>3290</v>
      </c>
      <c r="Y65">
        <v>221273.43</v>
      </c>
      <c r="Z65">
        <v>48405.91</v>
      </c>
      <c r="AB65" s="244">
        <f t="shared" si="1"/>
        <v>891047.95</v>
      </c>
      <c r="AC65" s="251">
        <f t="shared" si="2"/>
        <v>0</v>
      </c>
      <c r="AD65" s="265">
        <f t="shared" si="3"/>
        <v>891047.95</v>
      </c>
      <c r="AE65" s="266">
        <f t="shared" si="4"/>
        <v>1417783.1099999999</v>
      </c>
      <c r="AF65" s="266">
        <f t="shared" si="5"/>
        <v>1100469.3399999999</v>
      </c>
      <c r="AG65" s="246">
        <f t="shared" si="6"/>
        <v>317313.77</v>
      </c>
    </row>
    <row r="66" spans="1:33" x14ac:dyDescent="0.25">
      <c r="A66" s="250" t="s">
        <v>277</v>
      </c>
      <c r="B66" s="250" t="s">
        <v>3</v>
      </c>
      <c r="C66" s="260">
        <v>3889</v>
      </c>
      <c r="D66" s="260" t="s">
        <v>650</v>
      </c>
      <c r="E66" t="s">
        <v>2585</v>
      </c>
      <c r="F66" s="301">
        <v>1174853.95</v>
      </c>
      <c r="G66" s="301">
        <v>13000</v>
      </c>
      <c r="H66" s="301">
        <v>27104.62</v>
      </c>
      <c r="I66">
        <v>238509.67</v>
      </c>
      <c r="J66">
        <v>220310.9</v>
      </c>
      <c r="L66" s="301">
        <v>0</v>
      </c>
      <c r="O66">
        <v>79704.56</v>
      </c>
      <c r="P66">
        <v>1312112.72</v>
      </c>
      <c r="Q66" s="301">
        <v>801549.08</v>
      </c>
      <c r="T66" s="301">
        <v>383684</v>
      </c>
      <c r="V66">
        <v>547326</v>
      </c>
      <c r="Y66">
        <v>197916.02</v>
      </c>
      <c r="Z66">
        <v>97279.2</v>
      </c>
      <c r="AB66" s="244">
        <f t="shared" si="1"/>
        <v>1214958.57</v>
      </c>
      <c r="AC66" s="251">
        <f t="shared" si="2"/>
        <v>0</v>
      </c>
      <c r="AD66" s="265">
        <f t="shared" si="3"/>
        <v>1214958.57</v>
      </c>
      <c r="AE66" s="266">
        <f t="shared" si="4"/>
        <v>1185233.08</v>
      </c>
      <c r="AF66" s="266">
        <f t="shared" si="5"/>
        <v>842521.22</v>
      </c>
      <c r="AG66" s="246">
        <f t="shared" si="6"/>
        <v>342711.8600000001</v>
      </c>
    </row>
    <row r="67" spans="1:33" x14ac:dyDescent="0.25">
      <c r="A67" s="250" t="s">
        <v>280</v>
      </c>
      <c r="B67" s="250" t="s">
        <v>4</v>
      </c>
      <c r="C67" s="260">
        <v>3322</v>
      </c>
      <c r="D67" s="260" t="s">
        <v>651</v>
      </c>
      <c r="E67" t="s">
        <v>2565</v>
      </c>
      <c r="F67" s="301">
        <v>734325.46</v>
      </c>
      <c r="G67" s="301">
        <v>17825.68</v>
      </c>
      <c r="H67" s="301">
        <v>107924.62</v>
      </c>
      <c r="I67">
        <v>635732.75</v>
      </c>
      <c r="J67">
        <v>287587.94</v>
      </c>
      <c r="L67" s="301">
        <v>0</v>
      </c>
      <c r="O67">
        <v>952499.98</v>
      </c>
      <c r="P67">
        <v>834867.89</v>
      </c>
      <c r="Q67" s="301">
        <v>501927.21</v>
      </c>
      <c r="T67" s="301">
        <v>512960</v>
      </c>
      <c r="U67" s="301">
        <v>1140.3599999999999</v>
      </c>
      <c r="V67">
        <v>598424</v>
      </c>
      <c r="Y67">
        <v>275591.83</v>
      </c>
      <c r="Z67">
        <v>44108.160000000003</v>
      </c>
      <c r="AB67" s="244">
        <f t="shared" si="1"/>
        <v>860075.76</v>
      </c>
      <c r="AC67" s="251">
        <f t="shared" si="2"/>
        <v>0</v>
      </c>
      <c r="AD67" s="265">
        <f t="shared" si="3"/>
        <v>860075.76</v>
      </c>
      <c r="AE67" s="266">
        <f t="shared" si="4"/>
        <v>1016027.57</v>
      </c>
      <c r="AF67" s="266">
        <f t="shared" si="5"/>
        <v>918123.99000000011</v>
      </c>
      <c r="AG67" s="246">
        <f t="shared" si="6"/>
        <v>97903.579999999842</v>
      </c>
    </row>
    <row r="68" spans="1:33" x14ac:dyDescent="0.25">
      <c r="A68" s="250" t="s">
        <v>280</v>
      </c>
      <c r="B68" s="250" t="s">
        <v>4</v>
      </c>
      <c r="C68" s="260">
        <v>3383</v>
      </c>
      <c r="D68" s="260" t="s">
        <v>652</v>
      </c>
      <c r="E68" t="s">
        <v>2566</v>
      </c>
      <c r="F68" s="301">
        <v>593667.03</v>
      </c>
      <c r="G68" s="301">
        <v>20571.91</v>
      </c>
      <c r="H68" s="301">
        <v>82265.94</v>
      </c>
      <c r="I68">
        <v>-1125324.6000000001</v>
      </c>
      <c r="J68">
        <v>-104276.79</v>
      </c>
      <c r="K68" s="301">
        <v>1670</v>
      </c>
      <c r="L68" s="301">
        <v>0</v>
      </c>
      <c r="O68">
        <v>-2735364.35</v>
      </c>
      <c r="P68">
        <v>1896116.26</v>
      </c>
      <c r="Q68" s="301">
        <v>656875.62</v>
      </c>
      <c r="S68" s="301">
        <v>128.05000000000001</v>
      </c>
      <c r="T68" s="301">
        <v>408920</v>
      </c>
      <c r="V68">
        <v>492568</v>
      </c>
      <c r="Y68">
        <v>118114.89</v>
      </c>
      <c r="Z68">
        <v>31684.2</v>
      </c>
      <c r="AB68" s="244">
        <f t="shared" si="1"/>
        <v>696504.88000000012</v>
      </c>
      <c r="AC68" s="251">
        <f t="shared" si="2"/>
        <v>1670</v>
      </c>
      <c r="AD68" s="265">
        <f t="shared" si="3"/>
        <v>694834.88000000012</v>
      </c>
      <c r="AE68" s="266">
        <f t="shared" si="4"/>
        <v>1065923.67</v>
      </c>
      <c r="AF68" s="266">
        <f t="shared" si="5"/>
        <v>642367.09</v>
      </c>
      <c r="AG68" s="246">
        <f t="shared" si="6"/>
        <v>423556.57999999996</v>
      </c>
    </row>
    <row r="69" spans="1:33" x14ac:dyDescent="0.25">
      <c r="A69" s="250" t="s">
        <v>280</v>
      </c>
      <c r="B69" s="250" t="s">
        <v>4</v>
      </c>
      <c r="C69" s="260">
        <v>9605</v>
      </c>
      <c r="D69" s="260" t="s">
        <v>653</v>
      </c>
      <c r="E69" t="s">
        <v>2567</v>
      </c>
      <c r="F69" s="301">
        <v>1334051.9099999999</v>
      </c>
      <c r="G69" s="301">
        <v>29252.76</v>
      </c>
      <c r="H69" s="301">
        <v>74457.86</v>
      </c>
      <c r="I69">
        <v>197086.18</v>
      </c>
      <c r="J69">
        <v>659539.56000000006</v>
      </c>
      <c r="L69" s="301">
        <v>0</v>
      </c>
      <c r="O69">
        <v>1528941.92</v>
      </c>
      <c r="P69">
        <v>63741.19</v>
      </c>
      <c r="Q69" s="301">
        <v>1329852.58</v>
      </c>
      <c r="S69" s="301">
        <v>53.81</v>
      </c>
      <c r="T69" s="301">
        <v>648060</v>
      </c>
      <c r="U69" s="301">
        <v>69090</v>
      </c>
      <c r="V69">
        <v>902586</v>
      </c>
      <c r="Y69">
        <v>235935.75</v>
      </c>
      <c r="Z69">
        <v>38804.480000000003</v>
      </c>
      <c r="AB69" s="244">
        <f t="shared" ref="AB69:AB86" si="7">SUM(F69:H69)</f>
        <v>1437762.53</v>
      </c>
      <c r="AC69" s="251">
        <f t="shared" ref="AC69:AC86" si="8">SUM(K69:L69)</f>
        <v>0</v>
      </c>
      <c r="AD69" s="265">
        <f t="shared" ref="AD69:AD86" si="9">AB69-AC69</f>
        <v>1437762.53</v>
      </c>
      <c r="AE69" s="266">
        <f t="shared" ref="AE69:AE86" si="10">SUM(Q69:U69)</f>
        <v>2047056.3900000001</v>
      </c>
      <c r="AF69" s="266">
        <f t="shared" ref="AF69:AF86" si="11">SUM(V69:AA69)</f>
        <v>1177326.23</v>
      </c>
      <c r="AG69" s="246">
        <f t="shared" ref="AG69:AG86" si="12">AE69-AF69</f>
        <v>869730.16000000015</v>
      </c>
    </row>
    <row r="70" spans="1:33" x14ac:dyDescent="0.25">
      <c r="A70" s="250" t="s">
        <v>280</v>
      </c>
      <c r="B70" s="250" t="s">
        <v>4</v>
      </c>
      <c r="C70" s="260">
        <v>2921</v>
      </c>
      <c r="D70" s="260" t="s">
        <v>654</v>
      </c>
      <c r="E70" t="s">
        <v>2568</v>
      </c>
      <c r="F70" s="301">
        <v>227194.36</v>
      </c>
      <c r="G70" s="301">
        <v>0</v>
      </c>
      <c r="H70" s="301">
        <v>78476.72</v>
      </c>
      <c r="I70">
        <v>300003</v>
      </c>
      <c r="J70">
        <v>-2945.4</v>
      </c>
      <c r="N70">
        <v>-214008.78</v>
      </c>
      <c r="P70">
        <v>607615.71</v>
      </c>
      <c r="Q70" s="301">
        <v>475485.55</v>
      </c>
      <c r="T70" s="301">
        <v>422320</v>
      </c>
      <c r="V70">
        <v>505732</v>
      </c>
      <c r="Y70">
        <v>63324.4</v>
      </c>
      <c r="Z70">
        <v>2952.4</v>
      </c>
      <c r="AB70" s="244">
        <f t="shared" si="7"/>
        <v>305671.07999999996</v>
      </c>
      <c r="AC70" s="251">
        <f t="shared" si="8"/>
        <v>0</v>
      </c>
      <c r="AD70" s="265">
        <f t="shared" si="9"/>
        <v>305671.07999999996</v>
      </c>
      <c r="AE70" s="266">
        <f t="shared" si="10"/>
        <v>897805.55</v>
      </c>
      <c r="AF70" s="266">
        <f t="shared" si="11"/>
        <v>572008.80000000005</v>
      </c>
      <c r="AG70" s="246">
        <f t="shared" si="12"/>
        <v>325796.75</v>
      </c>
    </row>
    <row r="71" spans="1:33" x14ac:dyDescent="0.25">
      <c r="A71" s="250" t="s">
        <v>280</v>
      </c>
      <c r="B71" s="250" t="s">
        <v>4</v>
      </c>
      <c r="C71" s="260">
        <v>3783</v>
      </c>
      <c r="D71" s="260" t="s">
        <v>655</v>
      </c>
      <c r="E71" t="s">
        <v>2569</v>
      </c>
      <c r="F71" s="301">
        <v>868285.12</v>
      </c>
      <c r="G71" s="301">
        <v>0</v>
      </c>
      <c r="H71" s="301">
        <v>40564.81</v>
      </c>
      <c r="I71">
        <v>61994.79</v>
      </c>
      <c r="J71">
        <v>924214.74</v>
      </c>
      <c r="L71" s="301">
        <v>210000</v>
      </c>
      <c r="O71">
        <v>-2738270.77</v>
      </c>
      <c r="P71">
        <v>4330482.6500000004</v>
      </c>
      <c r="Q71" s="301">
        <v>580138.18999999994</v>
      </c>
      <c r="S71" s="301">
        <v>148</v>
      </c>
      <c r="T71" s="301">
        <v>949200</v>
      </c>
      <c r="U71" s="301">
        <v>699.8</v>
      </c>
      <c r="V71">
        <v>1000362</v>
      </c>
      <c r="Y71">
        <v>84515.32</v>
      </c>
      <c r="Z71">
        <v>156514.96</v>
      </c>
      <c r="AB71" s="244">
        <f t="shared" si="7"/>
        <v>908849.92999999993</v>
      </c>
      <c r="AC71" s="251">
        <f t="shared" si="8"/>
        <v>210000</v>
      </c>
      <c r="AD71" s="265">
        <f t="shared" si="9"/>
        <v>698849.92999999993</v>
      </c>
      <c r="AE71" s="266">
        <f t="shared" si="10"/>
        <v>1530185.99</v>
      </c>
      <c r="AF71" s="266">
        <f t="shared" si="11"/>
        <v>1241392.28</v>
      </c>
      <c r="AG71" s="246">
        <f t="shared" si="12"/>
        <v>288793.70999999996</v>
      </c>
    </row>
    <row r="72" spans="1:33" x14ac:dyDescent="0.25">
      <c r="A72" s="250" t="s">
        <v>280</v>
      </c>
      <c r="B72" s="250" t="s">
        <v>4</v>
      </c>
      <c r="C72" s="260">
        <v>3268</v>
      </c>
      <c r="D72" s="260" t="s">
        <v>656</v>
      </c>
      <c r="E72" t="s">
        <v>2570</v>
      </c>
      <c r="F72" s="301">
        <v>722663.45</v>
      </c>
      <c r="G72" s="301">
        <v>47865.56</v>
      </c>
      <c r="H72" s="301">
        <v>62030.64</v>
      </c>
      <c r="I72">
        <v>341041.58</v>
      </c>
      <c r="J72">
        <v>190288.85</v>
      </c>
      <c r="L72" s="301">
        <v>-1943</v>
      </c>
      <c r="O72">
        <v>-829128.51</v>
      </c>
      <c r="P72">
        <v>1909993.72</v>
      </c>
      <c r="Q72" s="301">
        <v>607136.72</v>
      </c>
      <c r="S72" s="301">
        <v>178.2</v>
      </c>
      <c r="T72" s="301">
        <v>455430</v>
      </c>
      <c r="U72" s="301">
        <v>69233</v>
      </c>
      <c r="V72">
        <v>630232</v>
      </c>
      <c r="Y72">
        <v>235210.73</v>
      </c>
      <c r="Z72">
        <v>48692.32</v>
      </c>
      <c r="AB72" s="244">
        <f t="shared" si="7"/>
        <v>832559.65</v>
      </c>
      <c r="AC72" s="251">
        <f t="shared" si="8"/>
        <v>-1943</v>
      </c>
      <c r="AD72" s="265">
        <f t="shared" si="9"/>
        <v>834502.65</v>
      </c>
      <c r="AE72" s="266">
        <f t="shared" si="10"/>
        <v>1131977.92</v>
      </c>
      <c r="AF72" s="266">
        <f t="shared" si="11"/>
        <v>914135.04999999993</v>
      </c>
      <c r="AG72" s="246">
        <f t="shared" si="12"/>
        <v>217842.87</v>
      </c>
    </row>
    <row r="73" spans="1:33" x14ac:dyDescent="0.25">
      <c r="A73" s="250" t="s">
        <v>280</v>
      </c>
      <c r="B73" s="250" t="s">
        <v>4</v>
      </c>
      <c r="C73" s="260">
        <v>3398</v>
      </c>
      <c r="D73" s="260" t="s">
        <v>657</v>
      </c>
      <c r="E73" t="s">
        <v>2571</v>
      </c>
      <c r="F73" s="301">
        <v>762997.56</v>
      </c>
      <c r="G73" s="301">
        <v>29577.1</v>
      </c>
      <c r="H73" s="301">
        <v>87590.97</v>
      </c>
      <c r="I73">
        <v>276733.75</v>
      </c>
      <c r="J73">
        <v>14708.41</v>
      </c>
      <c r="L73" s="301">
        <v>-6380</v>
      </c>
      <c r="O73">
        <v>-759973.81</v>
      </c>
      <c r="P73">
        <v>1701950.45</v>
      </c>
      <c r="Q73" s="301">
        <v>733335.79</v>
      </c>
      <c r="T73" s="301">
        <v>389160</v>
      </c>
      <c r="U73" s="301">
        <v>79757</v>
      </c>
      <c r="V73">
        <v>560980</v>
      </c>
      <c r="Y73">
        <v>214475.14</v>
      </c>
      <c r="Z73">
        <v>46988.76</v>
      </c>
      <c r="AB73" s="244">
        <f t="shared" si="7"/>
        <v>880165.63</v>
      </c>
      <c r="AC73" s="251">
        <f t="shared" si="8"/>
        <v>-6380</v>
      </c>
      <c r="AD73" s="265">
        <f t="shared" si="9"/>
        <v>886545.63</v>
      </c>
      <c r="AE73" s="266">
        <f t="shared" si="10"/>
        <v>1202252.79</v>
      </c>
      <c r="AF73" s="266">
        <f t="shared" si="11"/>
        <v>822443.9</v>
      </c>
      <c r="AG73" s="246">
        <f t="shared" si="12"/>
        <v>379808.89</v>
      </c>
    </row>
    <row r="74" spans="1:33" x14ac:dyDescent="0.25">
      <c r="A74" s="250" t="s">
        <v>280</v>
      </c>
      <c r="B74" s="250" t="s">
        <v>4</v>
      </c>
      <c r="C74" s="260">
        <v>4777</v>
      </c>
      <c r="D74" s="260" t="s">
        <v>658</v>
      </c>
      <c r="E74" t="s">
        <v>2572</v>
      </c>
      <c r="F74" s="301">
        <v>1063860.8</v>
      </c>
      <c r="G74" s="301">
        <v>17581.02</v>
      </c>
      <c r="H74" s="301">
        <v>61337.86</v>
      </c>
      <c r="I74">
        <v>735734</v>
      </c>
      <c r="J74">
        <v>231221.29</v>
      </c>
      <c r="L74" s="301">
        <v>0</v>
      </c>
      <c r="O74">
        <v>-3320369.32</v>
      </c>
      <c r="P74">
        <v>4971323.6399999997</v>
      </c>
      <c r="Q74" s="301">
        <v>824679.14</v>
      </c>
      <c r="T74" s="301">
        <v>622040</v>
      </c>
      <c r="U74" s="301">
        <v>115170</v>
      </c>
      <c r="V74">
        <v>820282</v>
      </c>
      <c r="Y74">
        <v>103564.09</v>
      </c>
      <c r="Z74">
        <v>43737.4</v>
      </c>
      <c r="AB74" s="244">
        <f t="shared" si="7"/>
        <v>1142779.6800000002</v>
      </c>
      <c r="AC74" s="251">
        <f t="shared" si="8"/>
        <v>0</v>
      </c>
      <c r="AD74" s="265">
        <f t="shared" si="9"/>
        <v>1142779.6800000002</v>
      </c>
      <c r="AE74" s="266">
        <f t="shared" si="10"/>
        <v>1561889.1400000001</v>
      </c>
      <c r="AF74" s="266">
        <f t="shared" si="11"/>
        <v>967583.49</v>
      </c>
      <c r="AG74" s="246">
        <f t="shared" si="12"/>
        <v>594305.65000000014</v>
      </c>
    </row>
    <row r="75" spans="1:33" x14ac:dyDescent="0.25">
      <c r="A75" s="250" t="s">
        <v>280</v>
      </c>
      <c r="B75" s="250" t="s">
        <v>4</v>
      </c>
      <c r="C75" s="260">
        <v>2834</v>
      </c>
      <c r="D75" s="260" t="s">
        <v>659</v>
      </c>
      <c r="E75" t="s">
        <v>2573</v>
      </c>
      <c r="F75" s="301">
        <v>453488.23</v>
      </c>
      <c r="G75" s="301">
        <v>0</v>
      </c>
      <c r="H75" s="301">
        <v>83689.73</v>
      </c>
      <c r="I75">
        <v>117113.18</v>
      </c>
      <c r="J75">
        <v>139280.01</v>
      </c>
      <c r="L75" s="301">
        <v>0</v>
      </c>
      <c r="O75">
        <v>282674.23</v>
      </c>
      <c r="P75">
        <v>318970.07</v>
      </c>
      <c r="Q75" s="301">
        <v>517841.19</v>
      </c>
      <c r="S75" s="301">
        <v>16312</v>
      </c>
      <c r="T75" s="301">
        <v>532560</v>
      </c>
      <c r="U75" s="301">
        <v>103830</v>
      </c>
      <c r="V75">
        <v>708854</v>
      </c>
      <c r="W75">
        <v>1920</v>
      </c>
      <c r="Y75">
        <v>161229.22</v>
      </c>
      <c r="Z75">
        <v>26963.119999999999</v>
      </c>
      <c r="AB75" s="244">
        <f t="shared" si="7"/>
        <v>537177.96</v>
      </c>
      <c r="AC75" s="251">
        <f t="shared" si="8"/>
        <v>0</v>
      </c>
      <c r="AD75" s="265">
        <f t="shared" si="9"/>
        <v>537177.96</v>
      </c>
      <c r="AE75" s="266">
        <f t="shared" si="10"/>
        <v>1170543.19</v>
      </c>
      <c r="AF75" s="266">
        <f t="shared" si="11"/>
        <v>898966.34</v>
      </c>
      <c r="AG75" s="246">
        <f t="shared" si="12"/>
        <v>271576.84999999998</v>
      </c>
    </row>
    <row r="76" spans="1:33" x14ac:dyDescent="0.25">
      <c r="A76" s="250" t="s">
        <v>280</v>
      </c>
      <c r="B76" s="250" t="s">
        <v>4</v>
      </c>
      <c r="C76" s="260">
        <v>2338</v>
      </c>
      <c r="D76" s="260" t="s">
        <v>660</v>
      </c>
      <c r="E76" t="s">
        <v>2574</v>
      </c>
      <c r="F76" s="301">
        <v>292937.24</v>
      </c>
      <c r="G76" s="301">
        <v>0</v>
      </c>
      <c r="H76" s="301">
        <v>17939.650000000001</v>
      </c>
      <c r="I76">
        <v>96659.87</v>
      </c>
      <c r="J76">
        <v>121437.46</v>
      </c>
      <c r="L76" s="301">
        <v>0</v>
      </c>
      <c r="O76">
        <v>-2831361.3</v>
      </c>
      <c r="P76">
        <v>3125887.14</v>
      </c>
      <c r="Q76" s="301">
        <v>541107.37</v>
      </c>
      <c r="T76" s="301">
        <v>362760</v>
      </c>
      <c r="U76" s="301">
        <v>63.45</v>
      </c>
      <c r="V76">
        <v>468877.45</v>
      </c>
      <c r="Y76">
        <v>137447.15</v>
      </c>
      <c r="Z76">
        <v>46857.84</v>
      </c>
      <c r="AB76" s="244">
        <f t="shared" si="7"/>
        <v>310876.89</v>
      </c>
      <c r="AC76" s="251">
        <f t="shared" si="8"/>
        <v>0</v>
      </c>
      <c r="AD76" s="265">
        <f t="shared" si="9"/>
        <v>310876.89</v>
      </c>
      <c r="AE76" s="266">
        <f t="shared" si="10"/>
        <v>903930.82</v>
      </c>
      <c r="AF76" s="266">
        <f t="shared" si="11"/>
        <v>653182.43999999994</v>
      </c>
      <c r="AG76" s="246">
        <f t="shared" si="12"/>
        <v>250748.38</v>
      </c>
    </row>
    <row r="77" spans="1:33" x14ac:dyDescent="0.25">
      <c r="A77" s="250" t="s">
        <v>280</v>
      </c>
      <c r="B77" s="250" t="s">
        <v>4</v>
      </c>
      <c r="C77" s="260">
        <v>4468</v>
      </c>
      <c r="D77" s="260" t="s">
        <v>661</v>
      </c>
      <c r="E77" t="s">
        <v>2575</v>
      </c>
      <c r="F77" s="301">
        <v>908027.56</v>
      </c>
      <c r="G77" s="301">
        <v>38736.43</v>
      </c>
      <c r="H77" s="301">
        <v>45399.72</v>
      </c>
      <c r="I77">
        <v>385733.65</v>
      </c>
      <c r="J77">
        <v>144488.6</v>
      </c>
      <c r="L77" s="301">
        <v>0</v>
      </c>
      <c r="O77">
        <v>-1319614.56</v>
      </c>
      <c r="P77">
        <v>2488810.16</v>
      </c>
      <c r="Q77" s="301">
        <v>851285.93</v>
      </c>
      <c r="T77" s="301">
        <v>791200</v>
      </c>
      <c r="V77">
        <v>870696</v>
      </c>
      <c r="Y77">
        <v>193193.45</v>
      </c>
      <c r="Z77">
        <v>20381.12</v>
      </c>
      <c r="AB77" s="244">
        <f t="shared" si="7"/>
        <v>992163.71000000008</v>
      </c>
      <c r="AC77" s="251">
        <f t="shared" si="8"/>
        <v>0</v>
      </c>
      <c r="AD77" s="265">
        <f t="shared" si="9"/>
        <v>992163.71000000008</v>
      </c>
      <c r="AE77" s="266">
        <f t="shared" si="10"/>
        <v>1642485.9300000002</v>
      </c>
      <c r="AF77" s="266">
        <f t="shared" si="11"/>
        <v>1084270.57</v>
      </c>
      <c r="AG77" s="246">
        <f t="shared" si="12"/>
        <v>558215.3600000001</v>
      </c>
    </row>
    <row r="78" spans="1:33" x14ac:dyDescent="0.25">
      <c r="A78" s="250" t="s">
        <v>280</v>
      </c>
      <c r="B78" s="250" t="s">
        <v>4</v>
      </c>
      <c r="C78" s="260">
        <v>1481</v>
      </c>
      <c r="D78" s="260" t="s">
        <v>662</v>
      </c>
      <c r="E78" t="s">
        <v>2583</v>
      </c>
      <c r="F78" s="301">
        <v>427960.84</v>
      </c>
      <c r="G78" s="301">
        <v>0</v>
      </c>
      <c r="H78" s="301">
        <v>20868.73</v>
      </c>
      <c r="I78">
        <v>68764.490000000005</v>
      </c>
      <c r="J78">
        <v>17183.09</v>
      </c>
      <c r="L78" s="301">
        <v>0</v>
      </c>
      <c r="N78">
        <v>-861903.81</v>
      </c>
      <c r="P78">
        <v>1219746.8700000001</v>
      </c>
      <c r="Q78" s="301">
        <v>389662.78</v>
      </c>
      <c r="T78" s="301">
        <v>389160</v>
      </c>
      <c r="V78">
        <v>476262</v>
      </c>
      <c r="Y78">
        <v>35952.85</v>
      </c>
      <c r="Z78">
        <v>36923.839999999997</v>
      </c>
      <c r="AB78" s="244">
        <f t="shared" si="7"/>
        <v>448829.57</v>
      </c>
      <c r="AC78" s="251">
        <f t="shared" si="8"/>
        <v>0</v>
      </c>
      <c r="AD78" s="265">
        <f t="shared" si="9"/>
        <v>448829.57</v>
      </c>
      <c r="AE78" s="266">
        <f t="shared" si="10"/>
        <v>778822.78</v>
      </c>
      <c r="AF78" s="266">
        <f t="shared" si="11"/>
        <v>549138.68999999994</v>
      </c>
      <c r="AG78" s="246">
        <f t="shared" si="12"/>
        <v>229684.09000000008</v>
      </c>
    </row>
    <row r="79" spans="1:33" x14ac:dyDescent="0.25">
      <c r="A79" s="250" t="s">
        <v>280</v>
      </c>
      <c r="B79" s="250" t="s">
        <v>4</v>
      </c>
      <c r="C79" s="260">
        <v>2622</v>
      </c>
      <c r="D79" s="260" t="s">
        <v>663</v>
      </c>
      <c r="E79" t="s">
        <v>2586</v>
      </c>
      <c r="F79" s="301">
        <v>887472.88</v>
      </c>
      <c r="G79" s="301">
        <v>-7504.92</v>
      </c>
      <c r="H79" s="301">
        <v>72342.62</v>
      </c>
      <c r="I79">
        <v>370132.95</v>
      </c>
      <c r="J79">
        <v>16442.16</v>
      </c>
      <c r="L79" s="301">
        <v>-975</v>
      </c>
      <c r="O79">
        <v>-1343667.7</v>
      </c>
      <c r="P79">
        <v>2288777.11</v>
      </c>
      <c r="Q79" s="301">
        <v>472357.77</v>
      </c>
      <c r="T79" s="301">
        <v>702160</v>
      </c>
      <c r="V79">
        <v>782567</v>
      </c>
      <c r="Y79">
        <v>91882.81</v>
      </c>
      <c r="Z79">
        <v>43066.68</v>
      </c>
      <c r="AB79" s="244">
        <f t="shared" si="7"/>
        <v>952310.58</v>
      </c>
      <c r="AC79" s="251">
        <f t="shared" si="8"/>
        <v>-975</v>
      </c>
      <c r="AD79" s="265">
        <f t="shared" si="9"/>
        <v>953285.58</v>
      </c>
      <c r="AE79" s="266">
        <f t="shared" si="10"/>
        <v>1174517.77</v>
      </c>
      <c r="AF79" s="266">
        <f t="shared" si="11"/>
        <v>917516.49000000011</v>
      </c>
      <c r="AG79" s="246">
        <f t="shared" si="12"/>
        <v>257001.27999999991</v>
      </c>
    </row>
    <row r="80" spans="1:33" x14ac:dyDescent="0.25">
      <c r="A80" s="250" t="s">
        <v>283</v>
      </c>
      <c r="B80" s="250" t="s">
        <v>5</v>
      </c>
      <c r="C80" s="260">
        <v>4703</v>
      </c>
      <c r="D80" s="260" t="s">
        <v>664</v>
      </c>
      <c r="E80" t="s">
        <v>2576</v>
      </c>
      <c r="F80" s="301">
        <v>1156437.9099999999</v>
      </c>
      <c r="G80" s="301">
        <v>1035</v>
      </c>
      <c r="H80" s="301">
        <v>36743.06</v>
      </c>
      <c r="I80">
        <v>327748.45</v>
      </c>
      <c r="J80">
        <v>362924.65</v>
      </c>
      <c r="L80" s="301">
        <v>0</v>
      </c>
      <c r="M80">
        <v>19750</v>
      </c>
      <c r="O80">
        <v>-1005958.99</v>
      </c>
      <c r="P80">
        <v>2500428.33</v>
      </c>
      <c r="Q80" s="301">
        <v>624056.64</v>
      </c>
      <c r="R80" s="301">
        <v>259000</v>
      </c>
      <c r="T80" s="301">
        <v>660900</v>
      </c>
      <c r="V80">
        <v>818092</v>
      </c>
      <c r="W80">
        <v>16000</v>
      </c>
      <c r="Y80">
        <v>137945.75</v>
      </c>
      <c r="Z80">
        <v>70359.16</v>
      </c>
      <c r="AB80" s="244">
        <f t="shared" si="7"/>
        <v>1194215.97</v>
      </c>
      <c r="AC80" s="251">
        <f t="shared" si="8"/>
        <v>0</v>
      </c>
      <c r="AD80" s="265">
        <f t="shared" si="9"/>
        <v>1194215.97</v>
      </c>
      <c r="AE80" s="266">
        <f t="shared" si="10"/>
        <v>1543956.6400000001</v>
      </c>
      <c r="AF80" s="266">
        <f t="shared" si="11"/>
        <v>1042396.91</v>
      </c>
      <c r="AG80" s="246">
        <f t="shared" si="12"/>
        <v>501559.7300000001</v>
      </c>
    </row>
    <row r="81" spans="1:33" x14ac:dyDescent="0.25">
      <c r="A81" s="250" t="s">
        <v>283</v>
      </c>
      <c r="B81" s="250" t="s">
        <v>5</v>
      </c>
      <c r="C81" s="260">
        <v>1824</v>
      </c>
      <c r="D81" s="260" t="s">
        <v>665</v>
      </c>
      <c r="E81" t="s">
        <v>2577</v>
      </c>
      <c r="F81" s="301">
        <v>515069.66</v>
      </c>
      <c r="G81" s="301">
        <v>517</v>
      </c>
      <c r="H81" s="301">
        <v>29955.42</v>
      </c>
      <c r="I81">
        <v>5</v>
      </c>
      <c r="J81">
        <v>145978.48000000001</v>
      </c>
      <c r="L81" s="301">
        <v>0</v>
      </c>
      <c r="O81">
        <v>-1461658.49</v>
      </c>
      <c r="P81">
        <v>2140561.41</v>
      </c>
      <c r="Q81" s="301">
        <v>362403.32</v>
      </c>
      <c r="T81" s="301">
        <v>455616</v>
      </c>
      <c r="V81">
        <v>601334</v>
      </c>
      <c r="Y81">
        <v>104514.64</v>
      </c>
      <c r="Z81">
        <v>26198.04</v>
      </c>
      <c r="AB81" s="244">
        <f t="shared" si="7"/>
        <v>545542.07999999996</v>
      </c>
      <c r="AC81" s="251">
        <f t="shared" si="8"/>
        <v>0</v>
      </c>
      <c r="AD81" s="265">
        <f t="shared" si="9"/>
        <v>545542.07999999996</v>
      </c>
      <c r="AE81" s="266">
        <f t="shared" si="10"/>
        <v>818019.32000000007</v>
      </c>
      <c r="AF81" s="266">
        <f t="shared" si="11"/>
        <v>732046.68</v>
      </c>
      <c r="AG81" s="246">
        <f t="shared" si="12"/>
        <v>85972.640000000014</v>
      </c>
    </row>
    <row r="82" spans="1:33" x14ac:dyDescent="0.25">
      <c r="A82" s="250" t="s">
        <v>283</v>
      </c>
      <c r="B82" s="250" t="s">
        <v>5</v>
      </c>
      <c r="C82" s="260">
        <v>4449</v>
      </c>
      <c r="D82" s="260" t="s">
        <v>666</v>
      </c>
      <c r="E82" t="s">
        <v>2578</v>
      </c>
      <c r="F82" s="301">
        <v>1051473.3999999999</v>
      </c>
      <c r="G82" s="301">
        <v>60641</v>
      </c>
      <c r="H82" s="301">
        <v>57700.47</v>
      </c>
      <c r="I82">
        <v>598818.12</v>
      </c>
      <c r="J82">
        <v>547071.36</v>
      </c>
      <c r="L82" s="301">
        <v>0</v>
      </c>
      <c r="O82">
        <v>58732.34</v>
      </c>
      <c r="P82">
        <v>2191938.59</v>
      </c>
      <c r="Q82" s="301">
        <v>540698.66</v>
      </c>
      <c r="T82" s="301">
        <v>282114</v>
      </c>
      <c r="V82">
        <v>355868</v>
      </c>
      <c r="Y82">
        <v>179407.24</v>
      </c>
      <c r="Z82">
        <v>82929</v>
      </c>
      <c r="AB82" s="244">
        <f t="shared" si="7"/>
        <v>1169814.8699999999</v>
      </c>
      <c r="AC82" s="251">
        <f t="shared" si="8"/>
        <v>0</v>
      </c>
      <c r="AD82" s="265">
        <f t="shared" si="9"/>
        <v>1169814.8699999999</v>
      </c>
      <c r="AE82" s="266">
        <f t="shared" si="10"/>
        <v>822812.66</v>
      </c>
      <c r="AF82" s="266">
        <f t="shared" si="11"/>
        <v>618204.24</v>
      </c>
      <c r="AG82" s="246">
        <f t="shared" si="12"/>
        <v>204608.42000000004</v>
      </c>
    </row>
    <row r="83" spans="1:33" x14ac:dyDescent="0.25">
      <c r="A83" s="250" t="s">
        <v>283</v>
      </c>
      <c r="B83" s="250" t="s">
        <v>5</v>
      </c>
      <c r="C83" s="260">
        <v>4777</v>
      </c>
      <c r="D83" s="260" t="s">
        <v>667</v>
      </c>
      <c r="E83" t="s">
        <v>2579</v>
      </c>
      <c r="F83" s="301">
        <v>1291205.24</v>
      </c>
      <c r="G83" s="301">
        <v>2291</v>
      </c>
      <c r="H83" s="301">
        <v>57478.96</v>
      </c>
      <c r="I83">
        <v>717322.92</v>
      </c>
      <c r="J83">
        <v>250099.13</v>
      </c>
      <c r="L83" s="301">
        <v>0</v>
      </c>
      <c r="O83">
        <v>-1994338.91</v>
      </c>
      <c r="P83">
        <v>4194803.6500000004</v>
      </c>
      <c r="Q83" s="301">
        <v>514899.03</v>
      </c>
      <c r="R83" s="301">
        <v>222000</v>
      </c>
      <c r="T83" s="301">
        <v>606962</v>
      </c>
      <c r="V83">
        <v>746705</v>
      </c>
      <c r="Y83">
        <v>274337.18</v>
      </c>
      <c r="Z83">
        <v>89017.64</v>
      </c>
      <c r="AB83" s="244">
        <f t="shared" si="7"/>
        <v>1350975.2</v>
      </c>
      <c r="AC83" s="251">
        <f t="shared" si="8"/>
        <v>0</v>
      </c>
      <c r="AD83" s="265">
        <f t="shared" si="9"/>
        <v>1350975.2</v>
      </c>
      <c r="AE83" s="266">
        <f t="shared" si="10"/>
        <v>1343861.03</v>
      </c>
      <c r="AF83" s="266">
        <f t="shared" si="11"/>
        <v>1110059.8199999998</v>
      </c>
      <c r="AG83" s="246">
        <f t="shared" si="12"/>
        <v>233801.2100000002</v>
      </c>
    </row>
    <row r="84" spans="1:33" x14ac:dyDescent="0.25">
      <c r="A84" s="250" t="s">
        <v>283</v>
      </c>
      <c r="B84" s="250" t="s">
        <v>5</v>
      </c>
      <c r="C84" s="260">
        <v>2103</v>
      </c>
      <c r="D84" s="260" t="s">
        <v>668</v>
      </c>
      <c r="E84" t="s">
        <v>2580</v>
      </c>
      <c r="F84" s="301">
        <v>422332.49</v>
      </c>
      <c r="G84" s="301">
        <v>1526.15</v>
      </c>
      <c r="H84" s="301">
        <v>35240.15</v>
      </c>
      <c r="I84">
        <v>427964.44</v>
      </c>
      <c r="J84">
        <v>94303.87</v>
      </c>
      <c r="L84" s="301">
        <v>0</v>
      </c>
      <c r="O84">
        <v>-1321215.21</v>
      </c>
      <c r="P84">
        <v>2119139.65</v>
      </c>
      <c r="Q84" s="301">
        <v>318147.90000000002</v>
      </c>
      <c r="R84" s="301">
        <v>102000</v>
      </c>
      <c r="T84" s="301">
        <v>462080</v>
      </c>
      <c r="U84" s="301">
        <v>140000</v>
      </c>
      <c r="V84">
        <v>571934</v>
      </c>
      <c r="Y84">
        <v>85465.2</v>
      </c>
      <c r="Z84">
        <v>26736.04</v>
      </c>
      <c r="AB84" s="244">
        <f t="shared" si="7"/>
        <v>459098.79000000004</v>
      </c>
      <c r="AC84" s="251">
        <f t="shared" si="8"/>
        <v>0</v>
      </c>
      <c r="AD84" s="265">
        <f t="shared" si="9"/>
        <v>459098.79000000004</v>
      </c>
      <c r="AE84" s="266">
        <f t="shared" si="10"/>
        <v>1022227.9</v>
      </c>
      <c r="AF84" s="266">
        <f t="shared" si="11"/>
        <v>684135.24</v>
      </c>
      <c r="AG84" s="246">
        <f t="shared" si="12"/>
        <v>338092.66000000003</v>
      </c>
    </row>
    <row r="85" spans="1:33" x14ac:dyDescent="0.25">
      <c r="A85" s="250" t="s">
        <v>283</v>
      </c>
      <c r="B85" s="250" t="s">
        <v>5</v>
      </c>
      <c r="C85" s="260">
        <v>5166</v>
      </c>
      <c r="D85" s="260" t="s">
        <v>669</v>
      </c>
      <c r="E85" t="s">
        <v>2581</v>
      </c>
      <c r="F85" s="301">
        <v>721087.63</v>
      </c>
      <c r="G85" s="301">
        <v>1774</v>
      </c>
      <c r="H85" s="301">
        <v>56858.93</v>
      </c>
      <c r="I85">
        <v>144655.34</v>
      </c>
      <c r="J85">
        <v>105655.98</v>
      </c>
      <c r="L85" s="301">
        <v>0</v>
      </c>
      <c r="O85">
        <v>-129379.33</v>
      </c>
      <c r="P85">
        <v>1096893.17</v>
      </c>
      <c r="Q85" s="301">
        <v>677137.58</v>
      </c>
      <c r="T85" s="301">
        <v>546395</v>
      </c>
      <c r="V85">
        <v>732827</v>
      </c>
      <c r="Y85">
        <v>293470.90000000002</v>
      </c>
      <c r="Z85">
        <v>31666.639999999999</v>
      </c>
      <c r="AB85" s="244">
        <f t="shared" si="7"/>
        <v>779720.56</v>
      </c>
      <c r="AC85" s="251">
        <f t="shared" si="8"/>
        <v>0</v>
      </c>
      <c r="AD85" s="265">
        <f t="shared" si="9"/>
        <v>779720.56</v>
      </c>
      <c r="AE85" s="266">
        <f t="shared" si="10"/>
        <v>1223532.58</v>
      </c>
      <c r="AF85" s="266">
        <f t="shared" si="11"/>
        <v>1057964.54</v>
      </c>
      <c r="AG85" s="246">
        <f t="shared" si="12"/>
        <v>165568.04000000004</v>
      </c>
    </row>
    <row r="86" spans="1:33" x14ac:dyDescent="0.25">
      <c r="A86" s="250" t="s">
        <v>283</v>
      </c>
      <c r="B86" s="250" t="s">
        <v>5</v>
      </c>
      <c r="C86" s="260">
        <v>3557</v>
      </c>
      <c r="D86" s="260" t="s">
        <v>670</v>
      </c>
      <c r="E86" t="s">
        <v>2582</v>
      </c>
      <c r="F86" s="301">
        <v>1366526.19</v>
      </c>
      <c r="G86" s="301">
        <v>4509</v>
      </c>
      <c r="H86" s="301">
        <v>51526.78</v>
      </c>
      <c r="I86">
        <v>211362.5</v>
      </c>
      <c r="J86">
        <v>177598.77</v>
      </c>
      <c r="L86" s="301">
        <v>0</v>
      </c>
      <c r="O86">
        <v>-1690527.9</v>
      </c>
      <c r="P86">
        <v>3207738.11</v>
      </c>
      <c r="Q86" s="301">
        <v>504433.46</v>
      </c>
      <c r="R86" s="301">
        <v>186000</v>
      </c>
      <c r="T86" s="301">
        <v>441280</v>
      </c>
      <c r="V86">
        <v>494308</v>
      </c>
      <c r="Y86">
        <v>210031.68</v>
      </c>
      <c r="Z86">
        <v>29143.8</v>
      </c>
      <c r="AB86" s="244">
        <f t="shared" si="7"/>
        <v>1422561.97</v>
      </c>
      <c r="AC86" s="251">
        <f t="shared" si="8"/>
        <v>0</v>
      </c>
      <c r="AD86" s="265">
        <f t="shared" si="9"/>
        <v>1422561.97</v>
      </c>
      <c r="AE86" s="266">
        <f t="shared" si="10"/>
        <v>1131713.46</v>
      </c>
      <c r="AF86" s="266">
        <f t="shared" si="11"/>
        <v>733483.48</v>
      </c>
      <c r="AG86" s="246">
        <f t="shared" si="12"/>
        <v>398229.98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9"/>
  <sheetViews>
    <sheetView topLeftCell="Z1" zoomScale="69" zoomScaleNormal="69" workbookViewId="0">
      <selection sqref="A1:AH1048576"/>
    </sheetView>
  </sheetViews>
  <sheetFormatPr defaultRowHeight="13.8" x14ac:dyDescent="0.25"/>
  <cols>
    <col min="1" max="1" width="61.59765625" bestFit="1" customWidth="1"/>
    <col min="2" max="2" width="32.19921875" bestFit="1" customWidth="1"/>
    <col min="3" max="3" width="31.19921875" bestFit="1" customWidth="1"/>
    <col min="4" max="4" width="23" bestFit="1" customWidth="1"/>
    <col min="5" max="5" width="22.5" bestFit="1" customWidth="1"/>
    <col min="6" max="7" width="15.09765625" bestFit="1" customWidth="1"/>
    <col min="8" max="8" width="20.3984375" bestFit="1" customWidth="1"/>
    <col min="9" max="9" width="20.796875" bestFit="1" customWidth="1"/>
    <col min="10" max="10" width="16.69921875" bestFit="1" customWidth="1"/>
    <col min="11" max="11" width="19.09765625" bestFit="1" customWidth="1"/>
    <col min="12" max="12" width="18.5" bestFit="1" customWidth="1"/>
    <col min="13" max="13" width="20.296875" bestFit="1" customWidth="1"/>
    <col min="14" max="14" width="20.19921875" bestFit="1" customWidth="1"/>
    <col min="15" max="15" width="22.3984375" bestFit="1" customWidth="1"/>
    <col min="16" max="16" width="26.8984375" bestFit="1" customWidth="1"/>
    <col min="17" max="17" width="27" bestFit="1" customWidth="1"/>
    <col min="18" max="18" width="15.09765625" bestFit="1" customWidth="1"/>
    <col min="19" max="19" width="43.59765625" bestFit="1" customWidth="1"/>
    <col min="20" max="20" width="44.296875" bestFit="1" customWidth="1"/>
    <col min="21" max="21" width="27.8984375" bestFit="1" customWidth="1"/>
    <col min="22" max="22" width="37.796875" bestFit="1" customWidth="1"/>
    <col min="23" max="23" width="54.19921875" bestFit="1" customWidth="1"/>
    <col min="24" max="24" width="15.09765625" bestFit="1" customWidth="1"/>
    <col min="25" max="25" width="19.3984375" bestFit="1" customWidth="1"/>
    <col min="26" max="26" width="25.796875" bestFit="1" customWidth="1"/>
    <col min="27" max="27" width="24.19921875" bestFit="1" customWidth="1"/>
    <col min="28" max="28" width="41.5" bestFit="1" customWidth="1"/>
    <col min="29" max="29" width="30" bestFit="1" customWidth="1"/>
    <col min="30" max="30" width="21.59765625" bestFit="1" customWidth="1"/>
    <col min="31" max="31" width="25.5" bestFit="1" customWidth="1"/>
    <col min="32" max="32" width="30.69921875" bestFit="1" customWidth="1"/>
    <col min="33" max="33" width="32.296875" bestFit="1" customWidth="1"/>
    <col min="34" max="34" width="25.3984375" bestFit="1" customWidth="1"/>
  </cols>
  <sheetData>
    <row r="1" spans="1:34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2451</v>
      </c>
      <c r="I1" t="s">
        <v>3187</v>
      </c>
      <c r="J1" t="s">
        <v>2452</v>
      </c>
      <c r="K1" t="s">
        <v>2453</v>
      </c>
      <c r="L1" t="s">
        <v>2454</v>
      </c>
      <c r="M1" t="s">
        <v>2455</v>
      </c>
      <c r="N1" t="s">
        <v>2588</v>
      </c>
      <c r="O1" t="s">
        <v>2456</v>
      </c>
      <c r="P1" t="s">
        <v>2457</v>
      </c>
      <c r="Q1" t="s">
        <v>2458</v>
      </c>
      <c r="R1" t="s">
        <v>2459</v>
      </c>
      <c r="S1" t="s">
        <v>2461</v>
      </c>
      <c r="T1" t="s">
        <v>2462</v>
      </c>
      <c r="U1" t="s">
        <v>2463</v>
      </c>
      <c r="V1" t="s">
        <v>2808</v>
      </c>
      <c r="W1" t="s">
        <v>2464</v>
      </c>
      <c r="X1" t="s">
        <v>2465</v>
      </c>
      <c r="Y1" t="s">
        <v>2466</v>
      </c>
      <c r="Z1" t="s">
        <v>2467</v>
      </c>
      <c r="AA1" t="s">
        <v>2468</v>
      </c>
      <c r="AB1" t="s">
        <v>2469</v>
      </c>
      <c r="AC1" t="s">
        <v>2470</v>
      </c>
      <c r="AD1" t="s">
        <v>2589</v>
      </c>
      <c r="AE1" t="s">
        <v>2590</v>
      </c>
      <c r="AF1" t="s">
        <v>2591</v>
      </c>
      <c r="AG1" t="s">
        <v>2471</v>
      </c>
      <c r="AH1" t="s">
        <v>2592</v>
      </c>
    </row>
    <row r="2" spans="1:34" x14ac:dyDescent="0.25">
      <c r="A2" t="s">
        <v>2472</v>
      </c>
      <c r="B2" t="s">
        <v>2473</v>
      </c>
      <c r="C2" t="s">
        <v>2474</v>
      </c>
      <c r="D2" t="s">
        <v>2475</v>
      </c>
      <c r="E2" t="s">
        <v>2476</v>
      </c>
      <c r="F2" t="s">
        <v>2477</v>
      </c>
      <c r="G2" t="s">
        <v>2478</v>
      </c>
      <c r="H2" t="s">
        <v>2479</v>
      </c>
      <c r="I2" t="s">
        <v>3188</v>
      </c>
      <c r="J2" t="s">
        <v>2480</v>
      </c>
      <c r="K2" t="s">
        <v>2481</v>
      </c>
      <c r="L2" t="s">
        <v>2482</v>
      </c>
      <c r="M2" t="s">
        <v>2483</v>
      </c>
      <c r="N2" t="s">
        <v>2593</v>
      </c>
      <c r="O2" t="s">
        <v>2484</v>
      </c>
      <c r="P2" t="s">
        <v>2485</v>
      </c>
      <c r="Q2" t="s">
        <v>2486</v>
      </c>
      <c r="R2" t="s">
        <v>2487</v>
      </c>
      <c r="S2" t="s">
        <v>2489</v>
      </c>
      <c r="T2" t="s">
        <v>2490</v>
      </c>
      <c r="U2" t="s">
        <v>2491</v>
      </c>
      <c r="V2" t="s">
        <v>2809</v>
      </c>
      <c r="W2" t="s">
        <v>2492</v>
      </c>
      <c r="X2" t="s">
        <v>2493</v>
      </c>
      <c r="Y2" t="s">
        <v>2494</v>
      </c>
      <c r="Z2" t="s">
        <v>2495</v>
      </c>
      <c r="AA2" t="s">
        <v>2496</v>
      </c>
      <c r="AB2" t="s">
        <v>2497</v>
      </c>
      <c r="AC2" t="s">
        <v>2498</v>
      </c>
      <c r="AD2" t="s">
        <v>2594</v>
      </c>
      <c r="AE2" t="s">
        <v>2595</v>
      </c>
      <c r="AF2" t="s">
        <v>2596</v>
      </c>
      <c r="AG2" t="s">
        <v>2499</v>
      </c>
      <c r="AH2" t="s">
        <v>2597</v>
      </c>
    </row>
    <row r="3" spans="1:34" x14ac:dyDescent="0.25">
      <c r="A3" t="s">
        <v>2500</v>
      </c>
      <c r="B3">
        <v>181870950.56999999</v>
      </c>
      <c r="C3">
        <v>23937958.940000001</v>
      </c>
      <c r="D3">
        <v>41275084.159999996</v>
      </c>
      <c r="E3">
        <v>0</v>
      </c>
      <c r="F3">
        <v>147075233.59999999</v>
      </c>
      <c r="G3">
        <v>98103479.180000007</v>
      </c>
      <c r="H3">
        <v>0</v>
      </c>
      <c r="I3">
        <v>0</v>
      </c>
      <c r="J3">
        <v>2206149.96</v>
      </c>
      <c r="K3">
        <v>32713.5</v>
      </c>
      <c r="L3">
        <v>2072110.2</v>
      </c>
      <c r="M3">
        <v>-7695451.21</v>
      </c>
      <c r="N3">
        <v>0</v>
      </c>
      <c r="O3">
        <v>5464653.4500000002</v>
      </c>
      <c r="P3">
        <v>-8418560.6899999995</v>
      </c>
      <c r="Q3">
        <v>-78149148.540000007</v>
      </c>
      <c r="R3">
        <v>508031541.86000001</v>
      </c>
      <c r="S3">
        <v>164336587.86000001</v>
      </c>
      <c r="T3">
        <v>4170092.75</v>
      </c>
      <c r="U3">
        <v>4832.62</v>
      </c>
      <c r="V3">
        <v>908400</v>
      </c>
      <c r="W3">
        <v>126341035.03</v>
      </c>
      <c r="X3">
        <v>23685937.559999999</v>
      </c>
      <c r="Y3">
        <v>163111454.05000001</v>
      </c>
      <c r="Z3">
        <v>220788</v>
      </c>
      <c r="AA3">
        <v>45653</v>
      </c>
      <c r="AB3">
        <v>50077445.880000003</v>
      </c>
      <c r="AC3">
        <v>15485185.98</v>
      </c>
      <c r="AD3">
        <v>630740</v>
      </c>
      <c r="AE3">
        <v>239618.68</v>
      </c>
      <c r="AF3">
        <v>71731.570000000007</v>
      </c>
      <c r="AG3">
        <v>6550523.5199999996</v>
      </c>
      <c r="AH3">
        <v>49754</v>
      </c>
    </row>
    <row r="4" spans="1:34" x14ac:dyDescent="0.25">
      <c r="A4" t="s">
        <v>15</v>
      </c>
      <c r="B4">
        <v>117656.53</v>
      </c>
      <c r="F4">
        <v>1.93</v>
      </c>
      <c r="G4">
        <v>26235.18</v>
      </c>
      <c r="M4">
        <v>-9404872.5</v>
      </c>
      <c r="P4">
        <v>2351172.4700000002</v>
      </c>
      <c r="Q4">
        <v>-1008240.34</v>
      </c>
      <c r="R4">
        <v>3505016.69</v>
      </c>
      <c r="S4">
        <v>658044</v>
      </c>
      <c r="W4">
        <v>599977</v>
      </c>
      <c r="X4">
        <v>4151494.5</v>
      </c>
      <c r="Y4">
        <v>648771.5</v>
      </c>
      <c r="AC4">
        <v>28426.68</v>
      </c>
    </row>
    <row r="10" spans="1:34" x14ac:dyDescent="0.25">
      <c r="A10" t="s">
        <v>2598</v>
      </c>
      <c r="B10">
        <v>1636478.78</v>
      </c>
      <c r="C10">
        <v>43226</v>
      </c>
      <c r="D10">
        <v>764492.84</v>
      </c>
      <c r="F10">
        <v>91542</v>
      </c>
      <c r="G10">
        <v>948170.37</v>
      </c>
      <c r="J10">
        <v>16125</v>
      </c>
      <c r="M10">
        <v>0</v>
      </c>
      <c r="Q10">
        <v>448185.69</v>
      </c>
      <c r="R10">
        <v>1691218.36</v>
      </c>
      <c r="S10">
        <v>699521.6</v>
      </c>
      <c r="W10">
        <v>1093414.5</v>
      </c>
      <c r="X10">
        <v>398092</v>
      </c>
      <c r="Y10">
        <v>1342353.5</v>
      </c>
      <c r="AB10">
        <v>126288.11</v>
      </c>
      <c r="AC10">
        <v>118634.11</v>
      </c>
    </row>
    <row r="11" spans="1:34" x14ac:dyDescent="0.25">
      <c r="A11" t="s">
        <v>2599</v>
      </c>
      <c r="B11">
        <v>1142626.79</v>
      </c>
      <c r="C11">
        <v>26572.5</v>
      </c>
      <c r="D11">
        <v>551001.22</v>
      </c>
      <c r="F11">
        <v>373336.26</v>
      </c>
      <c r="G11">
        <v>330572.06</v>
      </c>
      <c r="M11">
        <v>0</v>
      </c>
      <c r="Q11">
        <v>4634.97</v>
      </c>
      <c r="R11">
        <v>1534772.11</v>
      </c>
      <c r="S11">
        <v>1166357.8400000001</v>
      </c>
      <c r="U11">
        <v>39.61</v>
      </c>
      <c r="W11">
        <v>1179282.18</v>
      </c>
      <c r="X11">
        <v>251900</v>
      </c>
      <c r="Y11">
        <v>1350973.18</v>
      </c>
      <c r="AB11">
        <v>268792.34999999998</v>
      </c>
      <c r="AC11">
        <v>34192.160000000003</v>
      </c>
    </row>
    <row r="12" spans="1:34" x14ac:dyDescent="0.25">
      <c r="A12" t="s">
        <v>2600</v>
      </c>
      <c r="B12">
        <v>1774462.55</v>
      </c>
      <c r="C12">
        <v>7200</v>
      </c>
      <c r="D12">
        <v>537063.68000000005</v>
      </c>
      <c r="F12">
        <v>62701.57</v>
      </c>
      <c r="G12">
        <v>3245592.51</v>
      </c>
      <c r="J12">
        <v>9077</v>
      </c>
      <c r="M12">
        <v>0</v>
      </c>
      <c r="Q12">
        <v>4132639.12</v>
      </c>
      <c r="R12">
        <v>1097038.29</v>
      </c>
      <c r="S12">
        <v>430040.87</v>
      </c>
      <c r="W12">
        <v>882994</v>
      </c>
      <c r="X12">
        <v>135472</v>
      </c>
      <c r="Y12">
        <v>1020423</v>
      </c>
      <c r="AB12">
        <v>105838.96</v>
      </c>
      <c r="AC12">
        <v>299657.62</v>
      </c>
    </row>
    <row r="13" spans="1:34" x14ac:dyDescent="0.25">
      <c r="A13" t="s">
        <v>2601</v>
      </c>
      <c r="B13">
        <v>603708.54</v>
      </c>
      <c r="C13">
        <v>1319</v>
      </c>
      <c r="D13">
        <v>220796.67</v>
      </c>
      <c r="F13">
        <v>1825289.76</v>
      </c>
      <c r="G13">
        <v>221182.88</v>
      </c>
      <c r="J13">
        <v>2646</v>
      </c>
      <c r="M13">
        <v>0</v>
      </c>
      <c r="Q13">
        <v>748932.78</v>
      </c>
      <c r="R13">
        <v>1718005.94</v>
      </c>
      <c r="S13">
        <v>536249.91</v>
      </c>
      <c r="U13">
        <v>7.3</v>
      </c>
      <c r="W13">
        <v>826793</v>
      </c>
      <c r="X13">
        <v>115128</v>
      </c>
      <c r="Y13">
        <v>996343</v>
      </c>
      <c r="AB13">
        <v>114133.02</v>
      </c>
      <c r="AC13">
        <v>89286.56</v>
      </c>
    </row>
    <row r="14" spans="1:34" x14ac:dyDescent="0.25">
      <c r="A14" t="s">
        <v>2602</v>
      </c>
      <c r="B14">
        <v>1277402.99</v>
      </c>
      <c r="C14">
        <v>15212.01</v>
      </c>
      <c r="D14">
        <v>590836.65</v>
      </c>
      <c r="F14">
        <v>1572970.63</v>
      </c>
      <c r="G14">
        <v>208891.99</v>
      </c>
      <c r="L14">
        <v>62009.2</v>
      </c>
      <c r="M14">
        <v>1</v>
      </c>
      <c r="Q14">
        <v>-1003058.05</v>
      </c>
      <c r="R14">
        <v>3950541.16</v>
      </c>
      <c r="S14">
        <v>1428567.34</v>
      </c>
      <c r="U14">
        <v>0.08</v>
      </c>
      <c r="W14">
        <v>903509</v>
      </c>
      <c r="X14">
        <v>233971</v>
      </c>
      <c r="Y14">
        <v>1030620</v>
      </c>
      <c r="AB14">
        <v>432437.53</v>
      </c>
      <c r="AC14">
        <v>16815.57</v>
      </c>
    </row>
    <row r="15" spans="1:34" x14ac:dyDescent="0.25">
      <c r="A15" t="s">
        <v>2603</v>
      </c>
      <c r="B15">
        <v>1591705.33</v>
      </c>
      <c r="C15">
        <v>64743.75</v>
      </c>
      <c r="D15">
        <v>546100.14</v>
      </c>
      <c r="F15">
        <v>580102.05000000005</v>
      </c>
      <c r="G15">
        <v>541093.87</v>
      </c>
      <c r="M15">
        <v>110.68</v>
      </c>
      <c r="Q15">
        <v>-523333.52</v>
      </c>
      <c r="R15">
        <v>2643840</v>
      </c>
      <c r="S15">
        <v>1563909.33</v>
      </c>
      <c r="W15">
        <v>878324.5</v>
      </c>
      <c r="X15">
        <v>486525</v>
      </c>
      <c r="Y15">
        <v>1158499.5</v>
      </c>
      <c r="AB15">
        <v>305053.13</v>
      </c>
      <c r="AC15">
        <v>155094</v>
      </c>
    </row>
    <row r="16" spans="1:34" x14ac:dyDescent="0.25">
      <c r="A16" t="s">
        <v>2604</v>
      </c>
      <c r="B16">
        <v>902643.07</v>
      </c>
      <c r="C16">
        <v>7574.8</v>
      </c>
      <c r="D16">
        <v>238864.08</v>
      </c>
      <c r="F16">
        <v>545549.1</v>
      </c>
      <c r="G16">
        <v>215.98</v>
      </c>
      <c r="M16">
        <v>0</v>
      </c>
      <c r="Q16">
        <v>-1356354.53</v>
      </c>
      <c r="R16">
        <v>2287723.02</v>
      </c>
      <c r="S16">
        <v>950401.5</v>
      </c>
      <c r="W16">
        <v>459933</v>
      </c>
      <c r="X16">
        <v>278600</v>
      </c>
      <c r="Y16">
        <v>658602</v>
      </c>
      <c r="AB16">
        <v>136977.54</v>
      </c>
      <c r="AC16">
        <v>34586.68</v>
      </c>
    </row>
    <row r="17" spans="1:33" x14ac:dyDescent="0.25">
      <c r="A17" t="s">
        <v>2605</v>
      </c>
      <c r="B17">
        <v>1398033.59</v>
      </c>
      <c r="C17">
        <v>26020.25</v>
      </c>
      <c r="D17">
        <v>535359.01</v>
      </c>
      <c r="F17">
        <v>683012.04</v>
      </c>
      <c r="G17">
        <v>805412.03</v>
      </c>
      <c r="M17">
        <v>0</v>
      </c>
      <c r="Q17">
        <v>2068567.9</v>
      </c>
      <c r="R17">
        <v>312292.87</v>
      </c>
      <c r="S17">
        <v>1348540.71</v>
      </c>
      <c r="W17">
        <v>1353260</v>
      </c>
      <c r="X17">
        <v>276700</v>
      </c>
      <c r="Y17">
        <v>1581648</v>
      </c>
      <c r="AB17">
        <v>262661.94</v>
      </c>
      <c r="AC17">
        <v>67410.5</v>
      </c>
    </row>
    <row r="18" spans="1:33" x14ac:dyDescent="0.25">
      <c r="A18" t="s">
        <v>2606</v>
      </c>
      <c r="B18">
        <v>2145495.06</v>
      </c>
      <c r="C18">
        <v>7800</v>
      </c>
      <c r="D18">
        <v>310008.42</v>
      </c>
      <c r="F18">
        <v>1064739.3600000001</v>
      </c>
      <c r="G18">
        <v>487850.36</v>
      </c>
      <c r="M18">
        <v>1370.06</v>
      </c>
      <c r="Q18">
        <v>2828666.22</v>
      </c>
      <c r="R18">
        <v>928313.81</v>
      </c>
      <c r="S18">
        <v>1104222.3999999999</v>
      </c>
      <c r="T18">
        <v>10550</v>
      </c>
      <c r="U18">
        <v>157.43</v>
      </c>
      <c r="W18">
        <v>1172116.6000000001</v>
      </c>
      <c r="X18">
        <v>286071</v>
      </c>
      <c r="Y18">
        <v>1456886.6</v>
      </c>
      <c r="AB18">
        <v>253758.18</v>
      </c>
      <c r="AC18">
        <v>70466.559999999998</v>
      </c>
    </row>
    <row r="19" spans="1:33" x14ac:dyDescent="0.25">
      <c r="A19" t="s">
        <v>2607</v>
      </c>
      <c r="B19">
        <v>2065350.91</v>
      </c>
      <c r="C19">
        <v>83170</v>
      </c>
      <c r="D19">
        <v>486393.2</v>
      </c>
      <c r="F19">
        <v>267823.53999999998</v>
      </c>
      <c r="G19">
        <v>413385.84</v>
      </c>
      <c r="J19">
        <v>5380</v>
      </c>
      <c r="M19">
        <v>0</v>
      </c>
      <c r="O19">
        <v>217250</v>
      </c>
      <c r="Q19">
        <v>1346474.75</v>
      </c>
      <c r="R19">
        <v>955989.15</v>
      </c>
      <c r="S19">
        <v>1176795.3999999999</v>
      </c>
      <c r="W19">
        <v>1128179.8999999999</v>
      </c>
      <c r="X19">
        <v>245600</v>
      </c>
      <c r="Y19">
        <v>1340333.8999999999</v>
      </c>
      <c r="AB19">
        <v>218819.13</v>
      </c>
      <c r="AC19">
        <v>110895.6</v>
      </c>
    </row>
    <row r="20" spans="1:33" x14ac:dyDescent="0.25">
      <c r="A20" t="s">
        <v>2608</v>
      </c>
      <c r="B20">
        <v>829470.81</v>
      </c>
      <c r="C20">
        <v>15854.92</v>
      </c>
      <c r="D20">
        <v>301621.93</v>
      </c>
      <c r="F20">
        <v>655229.22</v>
      </c>
      <c r="G20">
        <v>187651.19</v>
      </c>
      <c r="J20">
        <v>7940</v>
      </c>
      <c r="M20">
        <v>0</v>
      </c>
      <c r="Q20">
        <v>-105708.65</v>
      </c>
      <c r="R20">
        <v>1540469.93</v>
      </c>
      <c r="S20">
        <v>859339.61</v>
      </c>
      <c r="W20">
        <v>740610</v>
      </c>
      <c r="X20">
        <v>200600</v>
      </c>
      <c r="Y20">
        <v>894634</v>
      </c>
      <c r="AB20">
        <v>158458.62</v>
      </c>
      <c r="AC20">
        <v>63221.53</v>
      </c>
    </row>
    <row r="21" spans="1:33" x14ac:dyDescent="0.25">
      <c r="A21" t="s">
        <v>2609</v>
      </c>
      <c r="B21">
        <v>2322619</v>
      </c>
      <c r="C21">
        <v>12657</v>
      </c>
      <c r="D21">
        <v>382841.27</v>
      </c>
      <c r="F21">
        <v>376823.33</v>
      </c>
      <c r="G21">
        <v>240301.08</v>
      </c>
      <c r="M21">
        <v>0</v>
      </c>
      <c r="Q21">
        <v>132231.01999999999</v>
      </c>
      <c r="R21">
        <v>2399548.4500000002</v>
      </c>
      <c r="S21">
        <v>1250700.53</v>
      </c>
      <c r="W21">
        <v>1792672.3</v>
      </c>
      <c r="X21">
        <v>412080</v>
      </c>
      <c r="Y21">
        <v>2152025.2999999998</v>
      </c>
      <c r="AB21">
        <v>355530</v>
      </c>
      <c r="AC21">
        <v>30769</v>
      </c>
      <c r="AG21">
        <v>700</v>
      </c>
    </row>
    <row r="22" spans="1:33" x14ac:dyDescent="0.25">
      <c r="A22" t="s">
        <v>2610</v>
      </c>
      <c r="B22">
        <v>1361904.2</v>
      </c>
      <c r="C22">
        <v>60400</v>
      </c>
      <c r="D22">
        <v>520019.43</v>
      </c>
      <c r="F22">
        <v>272675.82</v>
      </c>
      <c r="G22">
        <v>1105378.17</v>
      </c>
      <c r="J22">
        <v>34506</v>
      </c>
      <c r="M22">
        <v>0</v>
      </c>
      <c r="Q22">
        <v>-1350863.04</v>
      </c>
      <c r="R22">
        <v>3847094.62</v>
      </c>
      <c r="S22">
        <v>1460328.86</v>
      </c>
      <c r="U22">
        <v>0.31</v>
      </c>
      <c r="W22">
        <v>1509259.5</v>
      </c>
      <c r="X22">
        <v>295865</v>
      </c>
      <c r="Y22">
        <v>1859134.5</v>
      </c>
      <c r="AB22">
        <v>391622.1</v>
      </c>
      <c r="AC22">
        <v>110904.41</v>
      </c>
    </row>
    <row r="23" spans="1:33" x14ac:dyDescent="0.25">
      <c r="A23" t="s">
        <v>2611</v>
      </c>
      <c r="B23">
        <v>2204291.88</v>
      </c>
      <c r="C23">
        <v>59195</v>
      </c>
      <c r="D23">
        <v>1331191.54</v>
      </c>
      <c r="F23">
        <v>4</v>
      </c>
      <c r="G23">
        <v>581889.31999999995</v>
      </c>
      <c r="J23">
        <v>7000</v>
      </c>
      <c r="M23">
        <v>0</v>
      </c>
      <c r="Q23">
        <v>-327686.31</v>
      </c>
      <c r="R23">
        <v>2781867.7</v>
      </c>
      <c r="S23">
        <v>1959763.52</v>
      </c>
      <c r="W23">
        <v>1872635</v>
      </c>
      <c r="X23">
        <v>647200</v>
      </c>
      <c r="Y23">
        <v>2126961</v>
      </c>
      <c r="AB23">
        <v>387067.54</v>
      </c>
      <c r="AC23">
        <v>93440.92</v>
      </c>
    </row>
    <row r="24" spans="1:33" x14ac:dyDescent="0.25">
      <c r="A24" t="s">
        <v>2612</v>
      </c>
      <c r="B24">
        <v>1469193.81</v>
      </c>
      <c r="C24">
        <v>15049.7</v>
      </c>
      <c r="D24">
        <v>464000.46</v>
      </c>
      <c r="F24">
        <v>400512.86</v>
      </c>
      <c r="G24">
        <v>317232.45</v>
      </c>
      <c r="M24">
        <v>0</v>
      </c>
      <c r="Q24">
        <v>-211842.09</v>
      </c>
      <c r="R24">
        <v>1887309.56</v>
      </c>
      <c r="S24">
        <v>1375006.92</v>
      </c>
      <c r="W24">
        <v>1467164</v>
      </c>
      <c r="X24">
        <v>200800</v>
      </c>
      <c r="Y24">
        <v>1554987</v>
      </c>
      <c r="AB24">
        <v>289510.53999999998</v>
      </c>
      <c r="AC24">
        <v>59825.52</v>
      </c>
      <c r="AG24">
        <v>196200</v>
      </c>
    </row>
    <row r="25" spans="1:33" x14ac:dyDescent="0.25">
      <c r="A25" t="s">
        <v>2613</v>
      </c>
      <c r="B25">
        <v>1279545.6100000001</v>
      </c>
      <c r="C25">
        <v>43407.5</v>
      </c>
      <c r="D25">
        <v>429091.37</v>
      </c>
      <c r="F25">
        <v>905738.96</v>
      </c>
      <c r="G25">
        <v>182904.88</v>
      </c>
      <c r="M25">
        <v>0</v>
      </c>
      <c r="Q25">
        <v>71983.820000000007</v>
      </c>
      <c r="R25">
        <v>2302867.0299999998</v>
      </c>
      <c r="S25">
        <v>884071.59</v>
      </c>
      <c r="W25">
        <v>749119.8</v>
      </c>
      <c r="X25">
        <v>98229</v>
      </c>
      <c r="Y25">
        <v>851117.33</v>
      </c>
      <c r="AB25">
        <v>234127.99</v>
      </c>
      <c r="AC25">
        <v>85337.600000000006</v>
      </c>
    </row>
    <row r="26" spans="1:33" x14ac:dyDescent="0.25">
      <c r="A26" t="s">
        <v>2614</v>
      </c>
      <c r="B26">
        <v>859131.54</v>
      </c>
      <c r="C26">
        <v>5933.7</v>
      </c>
      <c r="D26">
        <v>230759.06</v>
      </c>
      <c r="F26">
        <v>188367</v>
      </c>
      <c r="G26">
        <v>458965.46</v>
      </c>
      <c r="M26">
        <v>0</v>
      </c>
      <c r="Q26">
        <v>-594163.61</v>
      </c>
      <c r="R26">
        <v>1722667.58</v>
      </c>
      <c r="S26">
        <v>574785.92000000004</v>
      </c>
      <c r="W26">
        <v>748543.16</v>
      </c>
      <c r="X26">
        <v>374000</v>
      </c>
      <c r="Y26">
        <v>982862.16</v>
      </c>
      <c r="AB26">
        <v>267825.74</v>
      </c>
      <c r="AC26">
        <v>18217.48</v>
      </c>
    </row>
    <row r="27" spans="1:33" x14ac:dyDescent="0.25">
      <c r="A27" t="s">
        <v>2615</v>
      </c>
      <c r="B27">
        <v>1338314.94</v>
      </c>
      <c r="C27">
        <v>25439.5</v>
      </c>
      <c r="D27">
        <v>408074.33</v>
      </c>
      <c r="F27">
        <v>147339.04</v>
      </c>
      <c r="G27">
        <v>399968.29</v>
      </c>
      <c r="L27">
        <v>19587</v>
      </c>
      <c r="M27">
        <v>0</v>
      </c>
      <c r="Q27">
        <v>-670065.26</v>
      </c>
      <c r="R27">
        <v>2074532.05</v>
      </c>
      <c r="S27">
        <v>982678.95</v>
      </c>
      <c r="W27">
        <v>1151959.03</v>
      </c>
      <c r="X27">
        <v>144100</v>
      </c>
      <c r="Y27">
        <v>1245454.77</v>
      </c>
      <c r="AB27">
        <v>224691.86</v>
      </c>
      <c r="AC27">
        <v>58038.95</v>
      </c>
    </row>
    <row r="28" spans="1:33" x14ac:dyDescent="0.25">
      <c r="A28" t="s">
        <v>2616</v>
      </c>
      <c r="B28">
        <v>790776.76</v>
      </c>
      <c r="C28">
        <v>34300.07</v>
      </c>
      <c r="D28">
        <v>62926.26</v>
      </c>
      <c r="F28">
        <v>484989.34</v>
      </c>
      <c r="G28">
        <v>134528.21</v>
      </c>
      <c r="J28">
        <v>9150</v>
      </c>
      <c r="M28">
        <v>3750</v>
      </c>
      <c r="Q28">
        <v>-206494.73</v>
      </c>
      <c r="R28">
        <v>900591.29</v>
      </c>
      <c r="S28">
        <v>844994.21</v>
      </c>
      <c r="W28">
        <v>1064180.8</v>
      </c>
      <c r="X28">
        <v>348120</v>
      </c>
      <c r="Y28">
        <v>1126652.8</v>
      </c>
      <c r="AB28">
        <v>179455.29</v>
      </c>
      <c r="AC28">
        <v>69243.399999999994</v>
      </c>
    </row>
    <row r="29" spans="1:33" x14ac:dyDescent="0.25">
      <c r="A29" t="s">
        <v>2617</v>
      </c>
      <c r="B29">
        <v>1238627.28</v>
      </c>
      <c r="C29">
        <v>24334</v>
      </c>
      <c r="D29">
        <v>316194.99</v>
      </c>
      <c r="F29">
        <v>418042.53</v>
      </c>
      <c r="G29">
        <v>614340.63</v>
      </c>
      <c r="J29">
        <v>6300</v>
      </c>
      <c r="M29">
        <v>0</v>
      </c>
      <c r="Q29">
        <v>-981134.26</v>
      </c>
      <c r="R29">
        <v>2673935.1</v>
      </c>
      <c r="S29">
        <v>591294.17000000004</v>
      </c>
      <c r="T29">
        <v>106762</v>
      </c>
      <c r="W29">
        <v>774479.5</v>
      </c>
      <c r="X29">
        <v>368550</v>
      </c>
      <c r="Y29">
        <v>954875.5</v>
      </c>
      <c r="AB29">
        <v>249924.93</v>
      </c>
      <c r="AC29">
        <v>147796.16</v>
      </c>
    </row>
    <row r="30" spans="1:33" x14ac:dyDescent="0.25">
      <c r="A30" t="s">
        <v>2618</v>
      </c>
      <c r="B30">
        <v>2463825.54</v>
      </c>
      <c r="C30">
        <v>14400</v>
      </c>
      <c r="D30">
        <v>380412.08</v>
      </c>
      <c r="F30">
        <v>458730.04</v>
      </c>
      <c r="G30">
        <v>874320.67</v>
      </c>
      <c r="M30">
        <v>0</v>
      </c>
      <c r="Q30">
        <v>1319902.47</v>
      </c>
      <c r="R30">
        <v>1942985.43</v>
      </c>
      <c r="S30">
        <v>702197.85</v>
      </c>
      <c r="W30">
        <v>514669.5</v>
      </c>
      <c r="X30">
        <v>174465</v>
      </c>
      <c r="Y30">
        <v>573644.5</v>
      </c>
      <c r="AB30">
        <v>226519.57</v>
      </c>
      <c r="AC30">
        <v>98132.160000000003</v>
      </c>
    </row>
    <row r="31" spans="1:33" x14ac:dyDescent="0.25">
      <c r="A31" t="s">
        <v>2619</v>
      </c>
      <c r="B31">
        <v>1148061.58</v>
      </c>
      <c r="C31">
        <v>2915</v>
      </c>
      <c r="D31">
        <v>256066.2</v>
      </c>
      <c r="F31">
        <v>72926.31</v>
      </c>
      <c r="G31">
        <v>218723.48</v>
      </c>
      <c r="L31">
        <v>11000</v>
      </c>
      <c r="M31">
        <v>0</v>
      </c>
      <c r="Q31">
        <v>-1281555.05</v>
      </c>
      <c r="R31">
        <v>2306439.37</v>
      </c>
      <c r="S31">
        <v>778075.98</v>
      </c>
      <c r="W31">
        <v>779770.08</v>
      </c>
      <c r="X31">
        <v>155200</v>
      </c>
      <c r="Y31">
        <v>851187.08</v>
      </c>
      <c r="AB31">
        <v>128955.07</v>
      </c>
      <c r="AC31">
        <v>12719.16</v>
      </c>
    </row>
    <row r="32" spans="1:33" x14ac:dyDescent="0.25">
      <c r="A32" t="s">
        <v>2620</v>
      </c>
      <c r="B32">
        <v>1262674.46</v>
      </c>
      <c r="C32">
        <v>12569.87</v>
      </c>
      <c r="D32">
        <v>194467.84</v>
      </c>
      <c r="F32">
        <v>261876.88</v>
      </c>
      <c r="G32">
        <v>338506.55</v>
      </c>
      <c r="M32">
        <v>0</v>
      </c>
      <c r="Q32">
        <v>1832.45</v>
      </c>
      <c r="R32">
        <v>1600056.47</v>
      </c>
      <c r="S32">
        <v>494592.46</v>
      </c>
      <c r="W32">
        <v>767667.47</v>
      </c>
      <c r="X32">
        <v>134431</v>
      </c>
      <c r="Y32">
        <v>877115.47</v>
      </c>
      <c r="AB32">
        <v>257293.2</v>
      </c>
      <c r="AC32">
        <v>59045.68</v>
      </c>
    </row>
    <row r="33" spans="1:33" x14ac:dyDescent="0.25">
      <c r="A33" t="s">
        <v>2777</v>
      </c>
      <c r="B33">
        <v>1122846.8500000001</v>
      </c>
      <c r="C33">
        <v>81897</v>
      </c>
      <c r="D33">
        <v>580791.42000000004</v>
      </c>
      <c r="F33">
        <v>3</v>
      </c>
      <c r="G33">
        <v>518070.88</v>
      </c>
      <c r="J33">
        <v>7500</v>
      </c>
      <c r="M33">
        <v>0</v>
      </c>
      <c r="Q33">
        <v>-1625234.34</v>
      </c>
      <c r="R33">
        <v>2970314.75</v>
      </c>
      <c r="S33">
        <v>1320285.57</v>
      </c>
      <c r="T33">
        <v>99770</v>
      </c>
      <c r="U33">
        <v>0.3</v>
      </c>
      <c r="W33">
        <v>898004</v>
      </c>
      <c r="X33">
        <v>273350</v>
      </c>
      <c r="Y33">
        <v>1130563</v>
      </c>
      <c r="AB33">
        <v>375368.33</v>
      </c>
      <c r="AC33">
        <v>58265.88</v>
      </c>
    </row>
    <row r="34" spans="1:33" x14ac:dyDescent="0.25">
      <c r="A34" t="s">
        <v>2778</v>
      </c>
      <c r="B34">
        <v>1378849.92</v>
      </c>
      <c r="C34">
        <v>142906</v>
      </c>
      <c r="D34">
        <v>392434.58</v>
      </c>
      <c r="F34">
        <v>1087341.77</v>
      </c>
      <c r="G34">
        <v>690212.74</v>
      </c>
      <c r="M34">
        <v>0</v>
      </c>
      <c r="Q34">
        <v>-461589.05</v>
      </c>
      <c r="R34">
        <v>3203233.17</v>
      </c>
      <c r="S34">
        <v>718784.1</v>
      </c>
      <c r="T34">
        <v>228680</v>
      </c>
      <c r="W34">
        <v>613507</v>
      </c>
      <c r="X34">
        <v>305522</v>
      </c>
      <c r="Y34">
        <v>965203</v>
      </c>
      <c r="AB34">
        <v>342224.27</v>
      </c>
      <c r="AC34">
        <v>79078.28</v>
      </c>
    </row>
    <row r="35" spans="1:33" x14ac:dyDescent="0.25">
      <c r="A35" t="s">
        <v>2779</v>
      </c>
      <c r="B35">
        <v>698780.31</v>
      </c>
      <c r="C35">
        <v>12562.5</v>
      </c>
      <c r="D35">
        <v>266476.34000000003</v>
      </c>
      <c r="F35">
        <v>28496.87</v>
      </c>
      <c r="G35">
        <v>37168.15</v>
      </c>
      <c r="L35">
        <v>15346</v>
      </c>
      <c r="M35">
        <v>474</v>
      </c>
      <c r="Q35">
        <v>-1497471.15</v>
      </c>
      <c r="R35">
        <v>2001291.5</v>
      </c>
      <c r="S35">
        <v>632603.36</v>
      </c>
      <c r="U35">
        <v>3.78</v>
      </c>
      <c r="W35">
        <v>748749.5</v>
      </c>
      <c r="X35">
        <v>92800</v>
      </c>
      <c r="Y35">
        <v>778550.5</v>
      </c>
      <c r="AB35">
        <v>81341.039999999994</v>
      </c>
      <c r="AC35">
        <v>28434.48</v>
      </c>
    </row>
    <row r="36" spans="1:33" x14ac:dyDescent="0.25">
      <c r="A36" t="s">
        <v>2806</v>
      </c>
      <c r="B36">
        <v>976249.69</v>
      </c>
      <c r="C36">
        <v>60431.74</v>
      </c>
      <c r="D36">
        <v>301035.94</v>
      </c>
      <c r="F36">
        <v>1386693.52</v>
      </c>
      <c r="G36">
        <v>561642.06999999995</v>
      </c>
      <c r="J36">
        <v>7000</v>
      </c>
      <c r="M36">
        <v>192.71</v>
      </c>
      <c r="Q36">
        <v>-1097843.95</v>
      </c>
      <c r="R36">
        <v>3800882.66</v>
      </c>
      <c r="S36">
        <v>755144.72</v>
      </c>
      <c r="W36">
        <v>345843</v>
      </c>
      <c r="X36">
        <v>80000</v>
      </c>
      <c r="Y36">
        <v>443655</v>
      </c>
      <c r="AB36">
        <v>185703.1</v>
      </c>
      <c r="AC36">
        <v>93960.4</v>
      </c>
    </row>
    <row r="37" spans="1:33" x14ac:dyDescent="0.25">
      <c r="A37" t="s">
        <v>2621</v>
      </c>
      <c r="B37">
        <v>1017728.83</v>
      </c>
      <c r="C37">
        <v>13174.5</v>
      </c>
      <c r="D37">
        <v>46894.11</v>
      </c>
      <c r="F37">
        <v>628212.43000000005</v>
      </c>
      <c r="G37">
        <v>743048.7</v>
      </c>
      <c r="J37">
        <v>2000</v>
      </c>
      <c r="M37">
        <v>0</v>
      </c>
      <c r="O37">
        <v>244685</v>
      </c>
      <c r="Q37">
        <v>43396.29</v>
      </c>
      <c r="R37">
        <v>2024806.3999999999</v>
      </c>
      <c r="S37">
        <v>800160.5</v>
      </c>
      <c r="W37">
        <v>488684</v>
      </c>
      <c r="X37">
        <v>45646</v>
      </c>
      <c r="Y37">
        <v>632220</v>
      </c>
      <c r="AB37">
        <v>301843.34000000003</v>
      </c>
      <c r="AC37">
        <v>97436.7</v>
      </c>
      <c r="AG37">
        <v>36328.25</v>
      </c>
    </row>
    <row r="38" spans="1:33" x14ac:dyDescent="0.25">
      <c r="A38" t="s">
        <v>2622</v>
      </c>
      <c r="B38">
        <v>1526400.47</v>
      </c>
      <c r="C38">
        <v>37380.949999999997</v>
      </c>
      <c r="D38">
        <v>51597.1</v>
      </c>
      <c r="F38">
        <v>195107.35</v>
      </c>
      <c r="G38">
        <v>446763.34</v>
      </c>
      <c r="J38">
        <v>3000</v>
      </c>
      <c r="L38">
        <v>119680</v>
      </c>
      <c r="M38">
        <v>2713.01</v>
      </c>
      <c r="Q38">
        <v>-639967</v>
      </c>
      <c r="R38">
        <v>2381908.6800000002</v>
      </c>
      <c r="S38">
        <v>855798.71</v>
      </c>
      <c r="T38">
        <v>75800</v>
      </c>
      <c r="W38">
        <v>576380</v>
      </c>
      <c r="X38">
        <v>53786.61</v>
      </c>
      <c r="Y38">
        <v>807664</v>
      </c>
      <c r="AB38">
        <v>317334.18</v>
      </c>
      <c r="AC38">
        <v>59468.04</v>
      </c>
      <c r="AG38">
        <v>11707.31</v>
      </c>
    </row>
    <row r="39" spans="1:33" x14ac:dyDescent="0.25">
      <c r="A39" t="s">
        <v>2623</v>
      </c>
      <c r="B39">
        <v>649064.99</v>
      </c>
      <c r="C39">
        <v>25600</v>
      </c>
      <c r="D39">
        <v>89309.52</v>
      </c>
      <c r="F39">
        <v>765255.49</v>
      </c>
      <c r="G39">
        <v>286908.78000000003</v>
      </c>
      <c r="J39">
        <v>0</v>
      </c>
      <c r="M39">
        <v>3010.48</v>
      </c>
      <c r="Q39">
        <v>-863313.53</v>
      </c>
      <c r="R39">
        <v>2692203.68</v>
      </c>
      <c r="S39">
        <v>978937.35</v>
      </c>
      <c r="W39">
        <v>985278</v>
      </c>
      <c r="X39">
        <v>47300</v>
      </c>
      <c r="Y39">
        <v>1230282</v>
      </c>
      <c r="AB39">
        <v>513466.64</v>
      </c>
      <c r="AC39">
        <v>62975.79</v>
      </c>
      <c r="AG39">
        <v>109863.3</v>
      </c>
    </row>
    <row r="40" spans="1:33" x14ac:dyDescent="0.25">
      <c r="A40" t="s">
        <v>2624</v>
      </c>
      <c r="B40">
        <v>658595.15</v>
      </c>
      <c r="C40">
        <v>19400.3</v>
      </c>
      <c r="D40">
        <v>144960.72</v>
      </c>
      <c r="F40">
        <v>128593.91</v>
      </c>
      <c r="G40">
        <v>678238.36</v>
      </c>
      <c r="J40">
        <v>3200</v>
      </c>
      <c r="M40">
        <v>918</v>
      </c>
      <c r="O40">
        <v>36000</v>
      </c>
      <c r="Q40">
        <v>485704.14</v>
      </c>
      <c r="R40">
        <v>288756.2</v>
      </c>
      <c r="S40">
        <v>1401704.31</v>
      </c>
      <c r="W40">
        <v>470536.5</v>
      </c>
      <c r="X40">
        <v>37191.93</v>
      </c>
      <c r="Y40">
        <v>769566.5</v>
      </c>
      <c r="Z40">
        <v>640</v>
      </c>
      <c r="AA40">
        <v>4000</v>
      </c>
      <c r="AB40">
        <v>119827.77</v>
      </c>
      <c r="AC40">
        <v>69309.67</v>
      </c>
      <c r="AG40">
        <v>35998.75</v>
      </c>
    </row>
    <row r="41" spans="1:33" x14ac:dyDescent="0.25">
      <c r="A41" t="s">
        <v>2625</v>
      </c>
      <c r="B41">
        <v>1289028.1200000001</v>
      </c>
      <c r="C41">
        <v>68872</v>
      </c>
      <c r="D41">
        <v>220157.39</v>
      </c>
      <c r="F41">
        <v>457937.71</v>
      </c>
      <c r="G41">
        <v>140866.12</v>
      </c>
      <c r="J41">
        <v>5150</v>
      </c>
      <c r="M41">
        <v>1820.58</v>
      </c>
      <c r="Q41">
        <v>-1565386.45</v>
      </c>
      <c r="R41">
        <v>3281518.85</v>
      </c>
      <c r="S41">
        <v>1366672.94</v>
      </c>
      <c r="W41">
        <v>949448.5</v>
      </c>
      <c r="X41">
        <v>112986.83</v>
      </c>
      <c r="Y41">
        <v>1431146.5</v>
      </c>
      <c r="AB41">
        <v>303973.09999999998</v>
      </c>
      <c r="AC41">
        <v>52669.15</v>
      </c>
      <c r="AE41">
        <v>18658</v>
      </c>
      <c r="AG41">
        <v>5662</v>
      </c>
    </row>
    <row r="42" spans="1:33" x14ac:dyDescent="0.25">
      <c r="A42" t="s">
        <v>2626</v>
      </c>
      <c r="B42">
        <v>1141819.31</v>
      </c>
      <c r="C42">
        <v>2402</v>
      </c>
      <c r="D42">
        <v>98446.62</v>
      </c>
      <c r="F42">
        <v>292659.21999999997</v>
      </c>
      <c r="G42">
        <v>723897.97</v>
      </c>
      <c r="J42">
        <v>8000</v>
      </c>
      <c r="M42">
        <v>269.16000000000003</v>
      </c>
      <c r="Q42">
        <v>-1280561.3799999999</v>
      </c>
      <c r="R42">
        <v>3750097.45</v>
      </c>
      <c r="S42">
        <v>779339.84</v>
      </c>
      <c r="W42">
        <v>870142</v>
      </c>
      <c r="X42">
        <v>137484.54999999999</v>
      </c>
      <c r="Y42">
        <v>1120356</v>
      </c>
      <c r="Z42">
        <v>920</v>
      </c>
      <c r="AB42">
        <v>519249.38</v>
      </c>
      <c r="AC42">
        <v>112419.42</v>
      </c>
      <c r="AG42">
        <v>51858</v>
      </c>
    </row>
    <row r="43" spans="1:33" x14ac:dyDescent="0.25">
      <c r="A43" t="s">
        <v>2627</v>
      </c>
      <c r="B43">
        <v>406253.55</v>
      </c>
      <c r="C43">
        <v>2550.41</v>
      </c>
      <c r="D43">
        <v>105958.52</v>
      </c>
      <c r="F43">
        <v>284191.26</v>
      </c>
      <c r="G43">
        <v>720436.45</v>
      </c>
      <c r="J43">
        <v>44314</v>
      </c>
      <c r="M43">
        <v>0</v>
      </c>
      <c r="Q43">
        <v>-454706.51</v>
      </c>
      <c r="R43">
        <v>1851653.95</v>
      </c>
      <c r="S43">
        <v>688469.43</v>
      </c>
      <c r="W43">
        <v>280154</v>
      </c>
      <c r="X43">
        <v>40233.919999999998</v>
      </c>
      <c r="Y43">
        <v>518334</v>
      </c>
      <c r="AB43">
        <v>178340.98</v>
      </c>
      <c r="AC43">
        <v>87394.25</v>
      </c>
      <c r="AG43">
        <v>36304.370000000003</v>
      </c>
    </row>
    <row r="44" spans="1:33" x14ac:dyDescent="0.25">
      <c r="A44" t="s">
        <v>2780</v>
      </c>
      <c r="B44">
        <v>361809.93</v>
      </c>
      <c r="C44">
        <v>9586.7199999999993</v>
      </c>
      <c r="D44">
        <v>54604.07</v>
      </c>
      <c r="F44">
        <v>116308.16</v>
      </c>
      <c r="G44">
        <v>487088.51</v>
      </c>
      <c r="J44">
        <v>8500</v>
      </c>
      <c r="M44">
        <v>6801.52</v>
      </c>
      <c r="O44">
        <v>79200</v>
      </c>
      <c r="Q44">
        <v>-1066447.33</v>
      </c>
      <c r="R44">
        <v>1865771.67</v>
      </c>
      <c r="S44">
        <v>989162.14</v>
      </c>
      <c r="W44">
        <v>586527.5</v>
      </c>
      <c r="X44">
        <v>63115.24</v>
      </c>
      <c r="Y44">
        <v>854232.5</v>
      </c>
      <c r="AA44">
        <v>2016</v>
      </c>
      <c r="AB44">
        <v>440564.92</v>
      </c>
      <c r="AC44">
        <v>78968.55</v>
      </c>
      <c r="AG44">
        <v>19401.38</v>
      </c>
    </row>
    <row r="45" spans="1:33" x14ac:dyDescent="0.25">
      <c r="A45" t="s">
        <v>2781</v>
      </c>
      <c r="B45">
        <v>462886.75</v>
      </c>
      <c r="C45">
        <v>0</v>
      </c>
      <c r="D45">
        <v>91129</v>
      </c>
      <c r="F45">
        <v>470296.67</v>
      </c>
      <c r="G45">
        <v>170219.94</v>
      </c>
      <c r="J45">
        <v>0</v>
      </c>
      <c r="M45">
        <v>0</v>
      </c>
      <c r="Q45">
        <v>-11805.61</v>
      </c>
      <c r="R45">
        <v>1234901.48</v>
      </c>
      <c r="S45">
        <v>431438.05</v>
      </c>
      <c r="W45">
        <v>692874</v>
      </c>
      <c r="X45">
        <v>63177.01</v>
      </c>
      <c r="Y45">
        <v>878505</v>
      </c>
      <c r="AB45">
        <v>163210.56</v>
      </c>
      <c r="AC45">
        <v>65582.850000000006</v>
      </c>
      <c r="AG45">
        <v>9370</v>
      </c>
    </row>
    <row r="46" spans="1:33" x14ac:dyDescent="0.25">
      <c r="A46" t="s">
        <v>2799</v>
      </c>
      <c r="B46">
        <v>1052580.33</v>
      </c>
      <c r="C46">
        <v>6200</v>
      </c>
      <c r="D46">
        <v>68383.16</v>
      </c>
      <c r="F46">
        <v>832695.89</v>
      </c>
      <c r="G46">
        <v>335987.18</v>
      </c>
      <c r="J46">
        <v>3000</v>
      </c>
      <c r="M46">
        <v>0</v>
      </c>
      <c r="O46">
        <v>405360</v>
      </c>
      <c r="Q46">
        <v>-424636.11</v>
      </c>
      <c r="R46">
        <v>2300894.7000000002</v>
      </c>
      <c r="S46">
        <v>602474.74</v>
      </c>
      <c r="W46">
        <v>484069</v>
      </c>
      <c r="X46">
        <v>46117.11</v>
      </c>
      <c r="Y46">
        <v>691103.5</v>
      </c>
      <c r="AB46">
        <v>196173.47</v>
      </c>
      <c r="AC46">
        <v>87020.41</v>
      </c>
      <c r="AG46">
        <v>20509.5</v>
      </c>
    </row>
    <row r="47" spans="1:33" x14ac:dyDescent="0.25">
      <c r="A47" t="s">
        <v>2807</v>
      </c>
      <c r="B47">
        <v>1190894.8899999999</v>
      </c>
      <c r="C47">
        <v>9912.5</v>
      </c>
      <c r="D47">
        <v>114510.53</v>
      </c>
      <c r="F47">
        <v>3738876.04</v>
      </c>
      <c r="G47">
        <v>323304.40999999997</v>
      </c>
      <c r="J47">
        <v>-218767</v>
      </c>
      <c r="M47">
        <v>4043.11</v>
      </c>
      <c r="Q47">
        <v>1330778.8799999999</v>
      </c>
      <c r="R47">
        <v>4006426</v>
      </c>
      <c r="S47">
        <v>904832.02</v>
      </c>
      <c r="U47">
        <v>2</v>
      </c>
      <c r="W47">
        <v>416151</v>
      </c>
      <c r="X47">
        <v>32900</v>
      </c>
      <c r="Y47">
        <v>649517</v>
      </c>
      <c r="AB47">
        <v>204477.3</v>
      </c>
      <c r="AC47">
        <v>109985.33</v>
      </c>
      <c r="AG47">
        <v>23832</v>
      </c>
    </row>
    <row r="48" spans="1:33" x14ac:dyDescent="0.25">
      <c r="A48" t="s">
        <v>2628</v>
      </c>
      <c r="B48">
        <v>169734.19</v>
      </c>
      <c r="C48">
        <v>168796.11</v>
      </c>
      <c r="D48">
        <v>161317.04999999999</v>
      </c>
      <c r="F48">
        <v>169233.68</v>
      </c>
      <c r="G48">
        <v>183912.06</v>
      </c>
      <c r="J48">
        <v>0</v>
      </c>
      <c r="M48">
        <v>0</v>
      </c>
      <c r="Q48">
        <v>-1058013.69</v>
      </c>
      <c r="R48">
        <v>1877057.75</v>
      </c>
      <c r="S48">
        <v>373125.67</v>
      </c>
      <c r="W48">
        <v>618156</v>
      </c>
      <c r="X48">
        <v>30000</v>
      </c>
      <c r="Y48">
        <v>683836</v>
      </c>
      <c r="AB48">
        <v>134961.39000000001</v>
      </c>
      <c r="AC48">
        <v>62622.75</v>
      </c>
    </row>
    <row r="49" spans="1:34" x14ac:dyDescent="0.25">
      <c r="A49" t="s">
        <v>2629</v>
      </c>
      <c r="B49">
        <v>330837.81</v>
      </c>
      <c r="C49">
        <v>34334.25</v>
      </c>
      <c r="D49">
        <v>54172.72</v>
      </c>
      <c r="F49">
        <v>465732.6</v>
      </c>
      <c r="G49">
        <v>197154.24</v>
      </c>
      <c r="J49">
        <v>110100</v>
      </c>
      <c r="L49">
        <v>6500</v>
      </c>
      <c r="M49">
        <v>0</v>
      </c>
      <c r="Q49">
        <v>-1800136.91</v>
      </c>
      <c r="R49">
        <v>2506199.65</v>
      </c>
      <c r="S49">
        <v>557573.61</v>
      </c>
      <c r="T49">
        <v>-18400</v>
      </c>
      <c r="W49">
        <v>920381</v>
      </c>
      <c r="X49">
        <v>-28120</v>
      </c>
      <c r="Y49">
        <v>1039801</v>
      </c>
      <c r="AB49">
        <v>107642.33</v>
      </c>
      <c r="AC49">
        <v>24837.68</v>
      </c>
      <c r="AG49">
        <v>2400</v>
      </c>
    </row>
    <row r="50" spans="1:34" x14ac:dyDescent="0.25">
      <c r="A50" t="s">
        <v>2630</v>
      </c>
      <c r="B50">
        <v>95843.22</v>
      </c>
      <c r="C50">
        <v>11797.04</v>
      </c>
      <c r="D50">
        <v>83464.509999999995</v>
      </c>
      <c r="F50">
        <v>3</v>
      </c>
      <c r="G50">
        <v>66732.399999999994</v>
      </c>
      <c r="J50">
        <v>-1000</v>
      </c>
      <c r="M50">
        <v>894</v>
      </c>
      <c r="P50">
        <v>-238853.94</v>
      </c>
      <c r="Q50">
        <v>-1611628.89</v>
      </c>
      <c r="R50">
        <v>1985151.03</v>
      </c>
      <c r="S50">
        <v>422099.94</v>
      </c>
      <c r="T50">
        <v>89754</v>
      </c>
      <c r="W50">
        <v>522284</v>
      </c>
      <c r="Y50">
        <v>672665</v>
      </c>
      <c r="AB50">
        <v>121029.17</v>
      </c>
      <c r="AC50">
        <v>21774.2</v>
      </c>
      <c r="AG50">
        <v>691.6</v>
      </c>
      <c r="AH50">
        <v>48000</v>
      </c>
    </row>
    <row r="51" spans="1:34" x14ac:dyDescent="0.25">
      <c r="A51" t="s">
        <v>2631</v>
      </c>
      <c r="B51">
        <v>102681.01</v>
      </c>
      <c r="C51">
        <v>99679.81</v>
      </c>
      <c r="D51">
        <v>172661.78</v>
      </c>
      <c r="F51">
        <v>741061.78</v>
      </c>
      <c r="G51">
        <v>116983.43</v>
      </c>
      <c r="J51">
        <v>1200</v>
      </c>
      <c r="M51">
        <v>0</v>
      </c>
      <c r="Q51">
        <v>-482443.54</v>
      </c>
      <c r="R51">
        <v>1821817.03</v>
      </c>
      <c r="S51">
        <v>301899.40999999997</v>
      </c>
      <c r="U51">
        <v>54.79</v>
      </c>
      <c r="W51">
        <v>595640</v>
      </c>
      <c r="X51">
        <v>20800</v>
      </c>
      <c r="Y51">
        <v>723640</v>
      </c>
      <c r="AB51">
        <v>105744.18</v>
      </c>
      <c r="AC51">
        <v>88740.98</v>
      </c>
      <c r="AG51">
        <v>1534.72</v>
      </c>
    </row>
    <row r="52" spans="1:34" x14ac:dyDescent="0.25">
      <c r="A52" t="s">
        <v>2632</v>
      </c>
      <c r="B52">
        <v>283051.77</v>
      </c>
      <c r="C52">
        <v>251763.57</v>
      </c>
      <c r="D52">
        <v>95405.68</v>
      </c>
      <c r="F52">
        <v>482592.15</v>
      </c>
      <c r="G52">
        <v>433708.35</v>
      </c>
      <c r="J52">
        <v>0</v>
      </c>
      <c r="M52">
        <v>1304</v>
      </c>
      <c r="Q52">
        <v>436324.13</v>
      </c>
      <c r="R52">
        <v>1102265.42</v>
      </c>
      <c r="S52">
        <v>523445.86</v>
      </c>
      <c r="W52">
        <v>983822.5</v>
      </c>
      <c r="Y52">
        <v>1137216.5</v>
      </c>
      <c r="AB52">
        <v>206246.89</v>
      </c>
      <c r="AC52">
        <v>43312</v>
      </c>
      <c r="AG52">
        <v>1345</v>
      </c>
    </row>
    <row r="53" spans="1:34" x14ac:dyDescent="0.25">
      <c r="A53" t="s">
        <v>2633</v>
      </c>
      <c r="B53">
        <v>198504.69</v>
      </c>
      <c r="C53">
        <v>199117.5</v>
      </c>
      <c r="D53">
        <v>59903.33</v>
      </c>
      <c r="F53">
        <v>45882.92</v>
      </c>
      <c r="G53">
        <v>341567.47</v>
      </c>
      <c r="J53">
        <v>2000</v>
      </c>
      <c r="M53">
        <v>0</v>
      </c>
      <c r="P53">
        <v>-10797.58</v>
      </c>
      <c r="Q53">
        <v>-1206434.8899999999</v>
      </c>
      <c r="R53">
        <v>2172216.88</v>
      </c>
      <c r="S53">
        <v>384671.96</v>
      </c>
      <c r="T53">
        <v>12000</v>
      </c>
      <c r="W53">
        <v>615849</v>
      </c>
      <c r="X53">
        <v>24800</v>
      </c>
      <c r="Y53">
        <v>802289</v>
      </c>
      <c r="AB53">
        <v>207803.63</v>
      </c>
      <c r="AC53">
        <v>32571.279999999999</v>
      </c>
      <c r="AG53">
        <v>9335.5499999999993</v>
      </c>
    </row>
    <row r="54" spans="1:34" x14ac:dyDescent="0.25">
      <c r="A54" t="s">
        <v>2634</v>
      </c>
      <c r="B54">
        <v>242058.52</v>
      </c>
      <c r="C54">
        <v>99429.56</v>
      </c>
      <c r="D54">
        <v>63011.12</v>
      </c>
      <c r="F54">
        <v>1166325.28</v>
      </c>
      <c r="G54">
        <v>440938.58</v>
      </c>
      <c r="M54">
        <v>0</v>
      </c>
      <c r="Q54">
        <v>31239.94</v>
      </c>
      <c r="R54">
        <v>1936400.69</v>
      </c>
      <c r="S54">
        <v>354294.74</v>
      </c>
      <c r="W54">
        <v>911720</v>
      </c>
      <c r="Y54">
        <v>1032620</v>
      </c>
      <c r="AB54">
        <v>58004.98</v>
      </c>
      <c r="AC54">
        <v>50129.84</v>
      </c>
      <c r="AG54">
        <v>2387.4899999999998</v>
      </c>
    </row>
    <row r="55" spans="1:34" x14ac:dyDescent="0.25">
      <c r="A55" t="s">
        <v>2635</v>
      </c>
      <c r="B55">
        <v>478761.63</v>
      </c>
      <c r="C55">
        <v>396.2</v>
      </c>
      <c r="D55">
        <v>325011.57</v>
      </c>
      <c r="F55">
        <v>30042.080000000002</v>
      </c>
      <c r="G55">
        <v>341919.1</v>
      </c>
      <c r="J55">
        <v>3000</v>
      </c>
      <c r="M55">
        <v>2673</v>
      </c>
      <c r="P55">
        <v>316447.92</v>
      </c>
      <c r="Q55">
        <v>-757560.43</v>
      </c>
      <c r="R55">
        <v>1262941.0900000001</v>
      </c>
      <c r="S55">
        <v>925778.59</v>
      </c>
      <c r="W55">
        <v>1228416</v>
      </c>
      <c r="Y55">
        <v>1463200</v>
      </c>
      <c r="AB55">
        <v>136779.70000000001</v>
      </c>
      <c r="AC55">
        <v>31704.28</v>
      </c>
      <c r="AG55">
        <v>52275.03</v>
      </c>
    </row>
    <row r="56" spans="1:34" x14ac:dyDescent="0.25">
      <c r="A56" t="s">
        <v>2782</v>
      </c>
      <c r="B56">
        <v>258428.24</v>
      </c>
      <c r="C56">
        <v>3511.75</v>
      </c>
      <c r="D56">
        <v>87594.46</v>
      </c>
      <c r="F56">
        <v>422796.49</v>
      </c>
      <c r="G56">
        <v>540798.25</v>
      </c>
      <c r="J56">
        <v>4000</v>
      </c>
      <c r="M56">
        <v>0</v>
      </c>
      <c r="Q56">
        <v>-744630.25</v>
      </c>
      <c r="R56">
        <v>2033596.36</v>
      </c>
      <c r="S56">
        <v>476618.23</v>
      </c>
      <c r="W56">
        <v>284960</v>
      </c>
      <c r="X56">
        <v>792760</v>
      </c>
      <c r="Y56">
        <v>1145754</v>
      </c>
      <c r="AB56">
        <v>154592.19</v>
      </c>
      <c r="AC56">
        <v>41743.96</v>
      </c>
      <c r="AG56">
        <v>2023.5</v>
      </c>
    </row>
    <row r="57" spans="1:34" x14ac:dyDescent="0.25">
      <c r="A57" t="s">
        <v>2783</v>
      </c>
      <c r="B57">
        <v>305353.96999999997</v>
      </c>
      <c r="C57">
        <v>414214.09</v>
      </c>
      <c r="D57">
        <v>578407.35</v>
      </c>
      <c r="F57">
        <v>371214.16</v>
      </c>
      <c r="G57">
        <v>-110727.56</v>
      </c>
      <c r="J57">
        <v>33220</v>
      </c>
      <c r="M57">
        <v>58858</v>
      </c>
      <c r="P57">
        <v>367602.08</v>
      </c>
      <c r="Q57">
        <v>-1400951.92</v>
      </c>
      <c r="R57">
        <v>2378594.3199999998</v>
      </c>
      <c r="S57">
        <v>590483.15</v>
      </c>
      <c r="T57">
        <v>170500</v>
      </c>
      <c r="W57">
        <v>408821</v>
      </c>
      <c r="Y57">
        <v>564805</v>
      </c>
      <c r="AB57">
        <v>357416.38</v>
      </c>
      <c r="AC57">
        <v>49296.24</v>
      </c>
    </row>
    <row r="58" spans="1:34" x14ac:dyDescent="0.25">
      <c r="A58" t="s">
        <v>2784</v>
      </c>
      <c r="B58">
        <v>96175.93</v>
      </c>
      <c r="C58">
        <v>80222.100000000006</v>
      </c>
      <c r="D58">
        <v>99864.9</v>
      </c>
      <c r="F58">
        <v>1614821.96</v>
      </c>
      <c r="G58">
        <v>340955.5</v>
      </c>
      <c r="J58">
        <v>3000</v>
      </c>
      <c r="M58">
        <v>0</v>
      </c>
      <c r="P58">
        <v>195407.87</v>
      </c>
      <c r="Q58">
        <v>-218103.98</v>
      </c>
      <c r="R58">
        <v>2522084.4900000002</v>
      </c>
      <c r="S58">
        <v>180164.05</v>
      </c>
      <c r="T58">
        <v>12000</v>
      </c>
      <c r="W58">
        <v>464667.5</v>
      </c>
      <c r="Y58">
        <v>595109.5</v>
      </c>
      <c r="Z58">
        <v>620</v>
      </c>
      <c r="AB58">
        <v>138388.34</v>
      </c>
      <c r="AC58">
        <v>93860</v>
      </c>
      <c r="AG58">
        <v>12001.7</v>
      </c>
    </row>
    <row r="59" spans="1:34" x14ac:dyDescent="0.25">
      <c r="A59" t="s">
        <v>2636</v>
      </c>
      <c r="B59">
        <v>2258423.11</v>
      </c>
      <c r="C59">
        <v>59390.5</v>
      </c>
      <c r="D59">
        <v>83173</v>
      </c>
      <c r="F59">
        <v>414163.62</v>
      </c>
      <c r="G59">
        <v>464326.62</v>
      </c>
      <c r="J59">
        <v>1920</v>
      </c>
      <c r="M59">
        <v>2555</v>
      </c>
      <c r="Q59">
        <v>359258.23</v>
      </c>
      <c r="R59">
        <v>2222830.41</v>
      </c>
      <c r="S59">
        <v>1328101.3400000001</v>
      </c>
      <c r="W59">
        <v>579910</v>
      </c>
      <c r="X59">
        <v>6000</v>
      </c>
      <c r="Y59">
        <v>816515</v>
      </c>
      <c r="AB59">
        <v>206428.31</v>
      </c>
      <c r="AC59">
        <v>99462.97</v>
      </c>
    </row>
    <row r="60" spans="1:34" x14ac:dyDescent="0.25">
      <c r="A60" t="s">
        <v>2637</v>
      </c>
      <c r="B60">
        <v>3340990.75</v>
      </c>
      <c r="C60">
        <v>184063.38</v>
      </c>
      <c r="D60">
        <v>146555.60999999999</v>
      </c>
      <c r="F60">
        <v>2425748.7999999998</v>
      </c>
      <c r="G60">
        <v>1674375.4</v>
      </c>
      <c r="J60">
        <v>23500</v>
      </c>
      <c r="M60">
        <v>5355.68</v>
      </c>
      <c r="Q60">
        <v>-567537.61</v>
      </c>
      <c r="R60">
        <v>7696912.6699999999</v>
      </c>
      <c r="S60">
        <v>1853721.78</v>
      </c>
      <c r="T60">
        <v>37000</v>
      </c>
      <c r="W60">
        <v>1311814</v>
      </c>
      <c r="X60">
        <v>129400</v>
      </c>
      <c r="Y60">
        <v>1588150</v>
      </c>
      <c r="AB60">
        <v>808494.5</v>
      </c>
      <c r="AC60">
        <v>62660.800000000003</v>
      </c>
      <c r="AG60">
        <v>7000</v>
      </c>
    </row>
    <row r="61" spans="1:34" x14ac:dyDescent="0.25">
      <c r="A61" t="s">
        <v>2638</v>
      </c>
      <c r="B61">
        <v>780519.69</v>
      </c>
      <c r="C61">
        <v>296433.59000000003</v>
      </c>
      <c r="D61">
        <v>423438.18</v>
      </c>
      <c r="F61">
        <v>457636.6</v>
      </c>
      <c r="G61">
        <v>499180.83</v>
      </c>
      <c r="M61">
        <v>4192.21</v>
      </c>
      <c r="Q61">
        <v>-168493.13</v>
      </c>
      <c r="R61">
        <v>2278267.36</v>
      </c>
      <c r="S61">
        <v>837509.86</v>
      </c>
      <c r="T61">
        <v>98850</v>
      </c>
      <c r="W61">
        <v>575221.5</v>
      </c>
      <c r="X61">
        <v>4500</v>
      </c>
      <c r="Y61">
        <v>717889.5</v>
      </c>
      <c r="AB61">
        <v>290150.28999999998</v>
      </c>
      <c r="AC61">
        <v>53715</v>
      </c>
      <c r="AG61">
        <v>7000</v>
      </c>
    </row>
    <row r="62" spans="1:34" x14ac:dyDescent="0.25">
      <c r="A62" t="s">
        <v>2639</v>
      </c>
      <c r="B62">
        <v>883274.93</v>
      </c>
      <c r="C62">
        <v>31868.43</v>
      </c>
      <c r="D62">
        <v>101739.52</v>
      </c>
      <c r="F62">
        <v>9244.7999999999993</v>
      </c>
      <c r="G62">
        <v>153510.01999999999</v>
      </c>
      <c r="J62">
        <v>4000</v>
      </c>
      <c r="M62">
        <v>1713.3</v>
      </c>
      <c r="P62">
        <v>245436.01</v>
      </c>
      <c r="R62">
        <v>817347.69</v>
      </c>
      <c r="S62">
        <v>608246.49</v>
      </c>
      <c r="T62">
        <v>24000</v>
      </c>
      <c r="W62">
        <v>584656</v>
      </c>
      <c r="X62">
        <v>3000</v>
      </c>
      <c r="Y62">
        <v>661740</v>
      </c>
      <c r="AB62">
        <v>104158.59</v>
      </c>
      <c r="AC62">
        <v>50494.95</v>
      </c>
      <c r="AE62">
        <v>129883.76</v>
      </c>
      <c r="AG62">
        <v>17050</v>
      </c>
    </row>
    <row r="63" spans="1:34" x14ac:dyDescent="0.25">
      <c r="A63" t="s">
        <v>2640</v>
      </c>
      <c r="B63">
        <v>1530527.55</v>
      </c>
      <c r="C63">
        <v>85570.85</v>
      </c>
      <c r="D63">
        <v>352110.53</v>
      </c>
      <c r="F63">
        <v>134724.98000000001</v>
      </c>
      <c r="G63">
        <v>609117.64</v>
      </c>
      <c r="J63">
        <v>2240</v>
      </c>
      <c r="M63">
        <v>2187.3000000000002</v>
      </c>
      <c r="Q63">
        <v>1034050.21</v>
      </c>
      <c r="R63">
        <v>1211807.73</v>
      </c>
      <c r="S63">
        <v>1158997.51</v>
      </c>
      <c r="W63">
        <v>483746</v>
      </c>
      <c r="X63">
        <v>57900</v>
      </c>
      <c r="Y63">
        <v>678472</v>
      </c>
      <c r="AB63">
        <v>356502.53</v>
      </c>
      <c r="AC63">
        <v>45538.68</v>
      </c>
    </row>
    <row r="64" spans="1:34" x14ac:dyDescent="0.25">
      <c r="A64" t="s">
        <v>2642</v>
      </c>
      <c r="B64">
        <v>979510.16</v>
      </c>
      <c r="C64">
        <v>72394.649999999994</v>
      </c>
      <c r="D64">
        <v>195223.64</v>
      </c>
      <c r="F64">
        <v>355554.71</v>
      </c>
      <c r="G64">
        <v>338974.26</v>
      </c>
      <c r="J64">
        <v>4030</v>
      </c>
      <c r="M64">
        <v>415.56</v>
      </c>
      <c r="Q64">
        <v>-719912.79</v>
      </c>
      <c r="R64">
        <v>2590732.39</v>
      </c>
      <c r="S64">
        <v>922955.45</v>
      </c>
      <c r="T64">
        <v>49980</v>
      </c>
      <c r="W64">
        <v>1138630</v>
      </c>
      <c r="X64">
        <v>18000</v>
      </c>
      <c r="Y64">
        <v>1319630</v>
      </c>
      <c r="AB64">
        <v>577069.68000000005</v>
      </c>
      <c r="AC64">
        <v>16580.12</v>
      </c>
      <c r="AG64">
        <v>7000</v>
      </c>
    </row>
    <row r="65" spans="1:34" x14ac:dyDescent="0.25">
      <c r="A65" t="s">
        <v>2643</v>
      </c>
      <c r="B65">
        <v>2487999.17</v>
      </c>
      <c r="C65">
        <v>68855.600000000006</v>
      </c>
      <c r="D65">
        <v>27680.92</v>
      </c>
      <c r="F65">
        <v>890989.95</v>
      </c>
      <c r="G65">
        <v>454829.24</v>
      </c>
      <c r="J65">
        <v>3500</v>
      </c>
      <c r="M65">
        <v>1189.26</v>
      </c>
      <c r="Q65">
        <v>772067.79</v>
      </c>
      <c r="R65">
        <v>2642678.98</v>
      </c>
      <c r="S65">
        <v>1186581.33</v>
      </c>
      <c r="W65">
        <v>636137.6</v>
      </c>
      <c r="X65">
        <v>48600</v>
      </c>
      <c r="Y65">
        <v>751059.6</v>
      </c>
      <c r="AB65">
        <v>329431.05</v>
      </c>
      <c r="AC65">
        <v>110364.07</v>
      </c>
      <c r="AE65">
        <v>23498.22</v>
      </c>
    </row>
    <row r="66" spans="1:34" x14ac:dyDescent="0.25">
      <c r="A66" t="s">
        <v>2646</v>
      </c>
      <c r="B66">
        <v>890678.96</v>
      </c>
      <c r="C66">
        <v>27751.25</v>
      </c>
      <c r="D66">
        <v>95944.86</v>
      </c>
      <c r="F66">
        <v>687391</v>
      </c>
      <c r="G66">
        <v>505827.16</v>
      </c>
      <c r="J66">
        <v>3500</v>
      </c>
      <c r="M66">
        <v>3268</v>
      </c>
      <c r="Q66">
        <v>430042.58</v>
      </c>
      <c r="R66">
        <v>1743741.15</v>
      </c>
      <c r="S66">
        <v>658792.80000000005</v>
      </c>
      <c r="W66">
        <v>641028</v>
      </c>
      <c r="X66">
        <v>6000</v>
      </c>
      <c r="Y66">
        <v>819001.65</v>
      </c>
      <c r="AB66">
        <v>287913.11</v>
      </c>
      <c r="AC66">
        <v>38884</v>
      </c>
      <c r="AE66">
        <v>14232.5</v>
      </c>
      <c r="AG66">
        <v>7000</v>
      </c>
    </row>
    <row r="67" spans="1:34" x14ac:dyDescent="0.25">
      <c r="A67" t="s">
        <v>2647</v>
      </c>
      <c r="B67">
        <v>889982.87</v>
      </c>
      <c r="C67">
        <v>24795.34</v>
      </c>
      <c r="D67">
        <v>166261.84</v>
      </c>
      <c r="F67">
        <v>820363.01</v>
      </c>
      <c r="G67">
        <v>748334.22</v>
      </c>
      <c r="J67">
        <v>19800</v>
      </c>
      <c r="M67">
        <v>5460.44</v>
      </c>
      <c r="Q67">
        <v>-1195110.95</v>
      </c>
      <c r="R67">
        <v>3470807.24</v>
      </c>
      <c r="S67">
        <v>917437</v>
      </c>
      <c r="W67">
        <v>401720</v>
      </c>
      <c r="Y67">
        <v>542862</v>
      </c>
      <c r="AB67">
        <v>332442.7</v>
      </c>
      <c r="AC67">
        <v>23284</v>
      </c>
      <c r="AG67">
        <v>7000</v>
      </c>
    </row>
    <row r="68" spans="1:34" x14ac:dyDescent="0.25">
      <c r="A68" t="s">
        <v>2648</v>
      </c>
      <c r="B68">
        <v>594223.18000000005</v>
      </c>
      <c r="C68">
        <v>75019.05</v>
      </c>
      <c r="D68">
        <v>28760.91</v>
      </c>
      <c r="F68">
        <v>150907.92000000001</v>
      </c>
      <c r="G68">
        <v>605687.19999999995</v>
      </c>
      <c r="J68">
        <v>4500</v>
      </c>
      <c r="M68">
        <v>1314</v>
      </c>
      <c r="Q68">
        <v>-126342.28</v>
      </c>
      <c r="R68">
        <v>1201384.94</v>
      </c>
      <c r="S68">
        <v>684965.13</v>
      </c>
      <c r="T68">
        <v>260180</v>
      </c>
      <c r="W68">
        <v>484920</v>
      </c>
      <c r="X68">
        <v>6000</v>
      </c>
      <c r="Y68">
        <v>633517</v>
      </c>
      <c r="AB68">
        <v>313803.58</v>
      </c>
      <c r="AC68">
        <v>21419.599999999999</v>
      </c>
      <c r="AG68">
        <v>7000</v>
      </c>
    </row>
    <row r="69" spans="1:34" x14ac:dyDescent="0.25">
      <c r="A69" t="s">
        <v>2650</v>
      </c>
      <c r="B69">
        <v>412185.63</v>
      </c>
      <c r="C69">
        <v>138449.78</v>
      </c>
      <c r="D69">
        <v>172393.66</v>
      </c>
      <c r="F69">
        <v>338872.16</v>
      </c>
      <c r="G69">
        <v>386349.26</v>
      </c>
      <c r="J69">
        <v>8480</v>
      </c>
      <c r="M69">
        <v>1751.85</v>
      </c>
      <c r="Q69">
        <v>317774.59999999998</v>
      </c>
      <c r="R69">
        <v>934454.85</v>
      </c>
      <c r="S69">
        <v>616965.92000000004</v>
      </c>
      <c r="T69">
        <v>-65180</v>
      </c>
      <c r="W69">
        <v>907840</v>
      </c>
      <c r="X69">
        <v>164200</v>
      </c>
      <c r="Y69">
        <v>1027646</v>
      </c>
      <c r="AB69">
        <v>293776.93</v>
      </c>
      <c r="AC69">
        <v>4213.8</v>
      </c>
      <c r="AG69">
        <v>7000</v>
      </c>
    </row>
    <row r="70" spans="1:34" x14ac:dyDescent="0.25">
      <c r="A70" t="s">
        <v>2651</v>
      </c>
      <c r="B70">
        <v>711470.79</v>
      </c>
      <c r="C70">
        <v>27546.27</v>
      </c>
      <c r="D70">
        <v>86288.21</v>
      </c>
      <c r="F70">
        <v>140420.64000000001</v>
      </c>
      <c r="G70">
        <v>254745.5</v>
      </c>
      <c r="J70">
        <v>4500</v>
      </c>
      <c r="M70">
        <v>1073</v>
      </c>
      <c r="Q70">
        <v>-739998.45</v>
      </c>
      <c r="R70">
        <v>1881601.57</v>
      </c>
      <c r="S70">
        <v>536350.36</v>
      </c>
      <c r="W70">
        <v>543312</v>
      </c>
      <c r="X70">
        <v>47000</v>
      </c>
      <c r="Y70">
        <v>641779</v>
      </c>
      <c r="AB70">
        <v>162481.29</v>
      </c>
      <c r="AC70">
        <v>67931.78</v>
      </c>
      <c r="AG70">
        <v>7000</v>
      </c>
    </row>
    <row r="71" spans="1:34" x14ac:dyDescent="0.25">
      <c r="A71" t="s">
        <v>2652</v>
      </c>
      <c r="B71">
        <v>699965.56</v>
      </c>
      <c r="C71">
        <v>44184.75</v>
      </c>
      <c r="D71">
        <v>69080.94</v>
      </c>
      <c r="F71">
        <v>292088.32000000001</v>
      </c>
      <c r="G71">
        <v>741543.46</v>
      </c>
      <c r="J71">
        <v>4500</v>
      </c>
      <c r="M71">
        <v>611.26</v>
      </c>
      <c r="Q71">
        <v>-900628.38</v>
      </c>
      <c r="R71">
        <v>2618687.59</v>
      </c>
      <c r="S71">
        <v>534072.85</v>
      </c>
      <c r="W71">
        <v>345620</v>
      </c>
      <c r="X71">
        <v>24600</v>
      </c>
      <c r="Y71">
        <v>428900</v>
      </c>
      <c r="AB71">
        <v>145360.19</v>
      </c>
      <c r="AC71">
        <v>87473.61</v>
      </c>
    </row>
    <row r="72" spans="1:34" x14ac:dyDescent="0.25">
      <c r="A72" t="s">
        <v>2653</v>
      </c>
      <c r="B72">
        <v>454179.69</v>
      </c>
      <c r="C72">
        <v>427213.1</v>
      </c>
      <c r="D72">
        <v>37076.080000000002</v>
      </c>
      <c r="F72">
        <v>21516.54</v>
      </c>
      <c r="G72">
        <v>790208.07</v>
      </c>
      <c r="J72">
        <v>4900</v>
      </c>
      <c r="M72">
        <v>582</v>
      </c>
      <c r="Q72">
        <v>-531088.15</v>
      </c>
      <c r="R72">
        <v>2255161.35</v>
      </c>
      <c r="S72">
        <v>479697.3</v>
      </c>
      <c r="T72">
        <v>75120</v>
      </c>
      <c r="W72">
        <v>479777</v>
      </c>
      <c r="X72">
        <v>74400</v>
      </c>
      <c r="Y72">
        <v>540324</v>
      </c>
      <c r="AB72">
        <v>398675.38</v>
      </c>
      <c r="AC72">
        <v>80940.679999999993</v>
      </c>
      <c r="AG72">
        <v>7000</v>
      </c>
    </row>
    <row r="73" spans="1:34" x14ac:dyDescent="0.25">
      <c r="A73" t="s">
        <v>2654</v>
      </c>
      <c r="B73">
        <v>529813.65</v>
      </c>
      <c r="C73">
        <v>807695.31</v>
      </c>
      <c r="D73">
        <v>37527.08</v>
      </c>
      <c r="F73">
        <v>507169.48</v>
      </c>
      <c r="G73">
        <v>248752.85</v>
      </c>
      <c r="J73">
        <v>2000</v>
      </c>
      <c r="M73">
        <v>2880.99</v>
      </c>
      <c r="Q73">
        <v>-389558.16</v>
      </c>
      <c r="R73">
        <v>2065017.96</v>
      </c>
      <c r="S73">
        <v>973611.65</v>
      </c>
      <c r="T73">
        <v>90800</v>
      </c>
      <c r="W73">
        <v>325500</v>
      </c>
      <c r="Y73">
        <v>490237</v>
      </c>
      <c r="AB73">
        <v>261130.75</v>
      </c>
      <c r="AC73">
        <v>22909.39</v>
      </c>
      <c r="AG73">
        <v>7000</v>
      </c>
    </row>
    <row r="74" spans="1:34" x14ac:dyDescent="0.25">
      <c r="A74" t="s">
        <v>2655</v>
      </c>
      <c r="B74">
        <v>1086642.18</v>
      </c>
      <c r="C74">
        <v>103839.51</v>
      </c>
      <c r="D74">
        <v>264223.69</v>
      </c>
      <c r="F74">
        <v>337022</v>
      </c>
      <c r="G74">
        <v>331454.95</v>
      </c>
      <c r="J74">
        <v>1500</v>
      </c>
      <c r="M74">
        <v>2967</v>
      </c>
      <c r="Q74">
        <v>-366556.1</v>
      </c>
      <c r="R74">
        <v>2127187.88</v>
      </c>
      <c r="S74">
        <v>1102075.53</v>
      </c>
      <c r="T74">
        <v>-50800</v>
      </c>
      <c r="W74">
        <v>437424</v>
      </c>
      <c r="Y74">
        <v>683805</v>
      </c>
      <c r="Z74">
        <v>1500</v>
      </c>
      <c r="AB74">
        <v>235791.06</v>
      </c>
      <c r="AC74">
        <v>52034.26</v>
      </c>
      <c r="AG74">
        <v>7000</v>
      </c>
    </row>
    <row r="75" spans="1:34" x14ac:dyDescent="0.25">
      <c r="A75" t="s">
        <v>2800</v>
      </c>
      <c r="B75">
        <v>917919.37</v>
      </c>
      <c r="C75">
        <v>363093.25</v>
      </c>
      <c r="D75">
        <v>84586.48</v>
      </c>
      <c r="F75">
        <v>588436.75</v>
      </c>
      <c r="G75">
        <v>643116.76</v>
      </c>
      <c r="J75">
        <v>10729</v>
      </c>
      <c r="M75">
        <v>3678.04</v>
      </c>
      <c r="Q75">
        <v>-954807.39</v>
      </c>
      <c r="R75">
        <v>3692657.78</v>
      </c>
      <c r="S75">
        <v>523537.16</v>
      </c>
      <c r="W75">
        <v>699846</v>
      </c>
      <c r="X75">
        <v>48300</v>
      </c>
      <c r="Y75">
        <v>819200</v>
      </c>
      <c r="AB75">
        <v>336248.19</v>
      </c>
      <c r="AC75">
        <v>130552.12</v>
      </c>
    </row>
    <row r="76" spans="1:34" x14ac:dyDescent="0.25">
      <c r="A76" t="s">
        <v>2656</v>
      </c>
      <c r="B76">
        <v>418978.6</v>
      </c>
      <c r="C76">
        <v>48555</v>
      </c>
      <c r="D76">
        <v>74074.509999999995</v>
      </c>
      <c r="F76">
        <v>2212506.92</v>
      </c>
      <c r="G76">
        <v>460748.96</v>
      </c>
      <c r="J76">
        <v>0</v>
      </c>
      <c r="M76">
        <v>100.8</v>
      </c>
      <c r="Q76">
        <v>638295.48</v>
      </c>
      <c r="R76">
        <v>2241713.0099999998</v>
      </c>
      <c r="S76">
        <v>1243215.57</v>
      </c>
      <c r="X76">
        <v>146194</v>
      </c>
      <c r="Y76">
        <v>591632</v>
      </c>
      <c r="Z76">
        <v>1240</v>
      </c>
      <c r="AB76">
        <v>257316.04</v>
      </c>
      <c r="AC76">
        <v>83141.83</v>
      </c>
    </row>
    <row r="77" spans="1:34" x14ac:dyDescent="0.25">
      <c r="A77" t="s">
        <v>2657</v>
      </c>
      <c r="B77">
        <v>730081.28000000003</v>
      </c>
      <c r="C77">
        <v>157700.5</v>
      </c>
      <c r="D77">
        <v>68377.14</v>
      </c>
      <c r="F77">
        <v>561116.99</v>
      </c>
      <c r="G77">
        <v>244873.55</v>
      </c>
      <c r="J77">
        <v>0</v>
      </c>
      <c r="L77">
        <v>65000</v>
      </c>
      <c r="M77">
        <v>31508.799999999999</v>
      </c>
      <c r="O77">
        <v>444</v>
      </c>
      <c r="Q77">
        <v>-682607.68</v>
      </c>
      <c r="R77">
        <v>1881918.88</v>
      </c>
      <c r="S77">
        <v>1253489.42</v>
      </c>
      <c r="W77">
        <v>645316</v>
      </c>
      <c r="X77">
        <v>10500</v>
      </c>
      <c r="Y77">
        <v>790102</v>
      </c>
      <c r="Z77">
        <v>4190</v>
      </c>
      <c r="AB77">
        <v>259466.68</v>
      </c>
      <c r="AC77">
        <v>43752.88</v>
      </c>
      <c r="AD77">
        <v>139200</v>
      </c>
      <c r="AG77">
        <v>4900</v>
      </c>
    </row>
    <row r="78" spans="1:34" x14ac:dyDescent="0.25">
      <c r="A78" t="s">
        <v>2658</v>
      </c>
      <c r="B78">
        <v>400905.05</v>
      </c>
      <c r="C78">
        <v>52288.25</v>
      </c>
      <c r="D78">
        <v>378466.98</v>
      </c>
      <c r="F78">
        <v>443108.1</v>
      </c>
      <c r="G78">
        <v>1166562.5</v>
      </c>
      <c r="J78">
        <v>15340.04</v>
      </c>
      <c r="L78">
        <v>523985</v>
      </c>
      <c r="M78">
        <v>-2144.73</v>
      </c>
      <c r="O78">
        <v>5000</v>
      </c>
      <c r="Q78">
        <v>-453550.69</v>
      </c>
      <c r="R78">
        <v>1941230.36</v>
      </c>
      <c r="S78">
        <v>952636.79</v>
      </c>
      <c r="W78">
        <v>318258</v>
      </c>
      <c r="X78">
        <v>50400</v>
      </c>
      <c r="Y78">
        <v>587023</v>
      </c>
      <c r="Z78">
        <v>1040</v>
      </c>
      <c r="AB78">
        <v>140942.13</v>
      </c>
      <c r="AC78">
        <v>62865.36</v>
      </c>
      <c r="AG78">
        <v>41355</v>
      </c>
    </row>
    <row r="79" spans="1:34" x14ac:dyDescent="0.25">
      <c r="A79" t="s">
        <v>2659</v>
      </c>
      <c r="B79">
        <v>520248.21</v>
      </c>
      <c r="C79">
        <v>94920.75</v>
      </c>
      <c r="D79">
        <v>626972.07999999996</v>
      </c>
      <c r="F79">
        <v>204404.52</v>
      </c>
      <c r="G79">
        <v>289489.36</v>
      </c>
      <c r="J79">
        <v>444123.42</v>
      </c>
      <c r="M79">
        <v>891.92</v>
      </c>
      <c r="O79">
        <v>5000</v>
      </c>
      <c r="Q79">
        <v>-1230372.18</v>
      </c>
      <c r="R79">
        <v>1940061.77</v>
      </c>
      <c r="S79">
        <v>1270002.08</v>
      </c>
      <c r="W79">
        <v>289982</v>
      </c>
      <c r="X79">
        <v>74200</v>
      </c>
      <c r="Y79">
        <v>597986</v>
      </c>
      <c r="Z79">
        <v>2840</v>
      </c>
      <c r="AB79">
        <v>221395.62</v>
      </c>
      <c r="AC79">
        <v>21025.759999999998</v>
      </c>
      <c r="AH79">
        <v>1754</v>
      </c>
    </row>
    <row r="80" spans="1:34" x14ac:dyDescent="0.25">
      <c r="A80" t="s">
        <v>2660</v>
      </c>
      <c r="B80">
        <v>301192.67</v>
      </c>
      <c r="C80">
        <v>57759.5</v>
      </c>
      <c r="D80">
        <v>33582.1</v>
      </c>
      <c r="F80">
        <v>336002</v>
      </c>
      <c r="G80">
        <v>366804.41</v>
      </c>
      <c r="J80">
        <v>0</v>
      </c>
      <c r="M80">
        <v>200</v>
      </c>
      <c r="Q80">
        <v>-1317799.92</v>
      </c>
      <c r="R80">
        <v>2076384.94</v>
      </c>
      <c r="S80">
        <v>885010.22</v>
      </c>
      <c r="T80">
        <v>-98490</v>
      </c>
      <c r="W80">
        <v>361242</v>
      </c>
      <c r="X80">
        <v>15750</v>
      </c>
      <c r="Y80">
        <v>486043</v>
      </c>
      <c r="Z80">
        <v>1440</v>
      </c>
      <c r="AB80">
        <v>246361.86</v>
      </c>
      <c r="AC80">
        <v>44000</v>
      </c>
      <c r="AG80">
        <v>8400</v>
      </c>
    </row>
    <row r="81" spans="1:33" x14ac:dyDescent="0.25">
      <c r="A81" t="s">
        <v>2661</v>
      </c>
      <c r="B81">
        <v>598173.87</v>
      </c>
      <c r="C81">
        <v>0</v>
      </c>
      <c r="D81">
        <v>213562.48</v>
      </c>
      <c r="F81">
        <v>-219156.4</v>
      </c>
      <c r="G81">
        <v>11758.08</v>
      </c>
      <c r="J81">
        <v>127720</v>
      </c>
      <c r="L81">
        <v>70000</v>
      </c>
      <c r="M81">
        <v>1652</v>
      </c>
      <c r="O81">
        <v>10000</v>
      </c>
      <c r="Q81">
        <v>-1996079.47</v>
      </c>
      <c r="R81">
        <v>1879892.65</v>
      </c>
      <c r="S81">
        <v>1057756.8600000001</v>
      </c>
      <c r="W81">
        <v>287502</v>
      </c>
      <c r="Y81">
        <v>413407</v>
      </c>
      <c r="AB81">
        <v>197718.14</v>
      </c>
      <c r="AC81">
        <v>82239.92</v>
      </c>
    </row>
    <row r="82" spans="1:33" x14ac:dyDescent="0.25">
      <c r="A82" t="s">
        <v>2662</v>
      </c>
      <c r="B82">
        <v>429322.56</v>
      </c>
      <c r="C82">
        <v>26252.45</v>
      </c>
      <c r="D82">
        <v>60737.73</v>
      </c>
      <c r="F82">
        <v>142163.82999999999</v>
      </c>
      <c r="G82">
        <v>399919.82</v>
      </c>
      <c r="J82">
        <v>0</v>
      </c>
      <c r="K82">
        <v>0</v>
      </c>
      <c r="L82">
        <v>196645</v>
      </c>
      <c r="M82">
        <v>36715.21</v>
      </c>
      <c r="Q82">
        <v>-1497565.63</v>
      </c>
      <c r="R82">
        <v>1840507.51</v>
      </c>
      <c r="S82">
        <v>779977.83</v>
      </c>
      <c r="W82">
        <v>492140</v>
      </c>
      <c r="X82">
        <v>403486</v>
      </c>
      <c r="Y82">
        <v>689941</v>
      </c>
      <c r="Z82">
        <v>5040</v>
      </c>
      <c r="AB82">
        <v>378406.8</v>
      </c>
      <c r="AC82">
        <v>33764.68</v>
      </c>
    </row>
    <row r="83" spans="1:33" x14ac:dyDescent="0.25">
      <c r="A83" t="s">
        <v>2663</v>
      </c>
      <c r="B83">
        <v>68695.97</v>
      </c>
      <c r="C83">
        <v>50093</v>
      </c>
      <c r="D83">
        <v>110557.08</v>
      </c>
      <c r="F83">
        <v>687390.78</v>
      </c>
      <c r="G83">
        <v>15515.13</v>
      </c>
      <c r="J83">
        <v>-3430</v>
      </c>
      <c r="K83">
        <v>3784</v>
      </c>
      <c r="M83">
        <v>0</v>
      </c>
      <c r="Q83">
        <v>-1791643.52</v>
      </c>
      <c r="R83">
        <v>2651073.88</v>
      </c>
      <c r="S83">
        <v>594198.49</v>
      </c>
      <c r="W83">
        <v>289420</v>
      </c>
      <c r="X83">
        <v>49200</v>
      </c>
      <c r="Y83">
        <v>490049</v>
      </c>
      <c r="Z83">
        <v>600</v>
      </c>
      <c r="AB83">
        <v>249289.35</v>
      </c>
      <c r="AC83">
        <v>23036.240000000002</v>
      </c>
    </row>
    <row r="84" spans="1:33" x14ac:dyDescent="0.25">
      <c r="A84" t="s">
        <v>2785</v>
      </c>
      <c r="B84">
        <v>675345.38</v>
      </c>
      <c r="C84">
        <v>38119.26</v>
      </c>
      <c r="D84">
        <v>18854.330000000002</v>
      </c>
      <c r="F84">
        <v>140950.54999999999</v>
      </c>
      <c r="G84">
        <v>7524.62</v>
      </c>
      <c r="J84">
        <v>2000</v>
      </c>
      <c r="L84">
        <v>42500</v>
      </c>
      <c r="M84">
        <v>0</v>
      </c>
      <c r="O84">
        <v>15000</v>
      </c>
      <c r="Q84">
        <v>-2955638.86</v>
      </c>
      <c r="R84">
        <v>3200752.69</v>
      </c>
      <c r="S84">
        <v>1006806.41</v>
      </c>
      <c r="W84">
        <v>268040</v>
      </c>
      <c r="X84">
        <v>54000</v>
      </c>
      <c r="Y84">
        <v>346477</v>
      </c>
      <c r="AA84">
        <v>1440</v>
      </c>
      <c r="AB84">
        <v>225971.86</v>
      </c>
      <c r="AC84">
        <v>94816.12</v>
      </c>
    </row>
    <row r="85" spans="1:33" x14ac:dyDescent="0.25">
      <c r="A85" t="s">
        <v>2664</v>
      </c>
      <c r="B85">
        <v>953213.39</v>
      </c>
      <c r="C85">
        <v>33745.300000000003</v>
      </c>
      <c r="D85">
        <v>64154.63</v>
      </c>
      <c r="F85">
        <v>-61263.02</v>
      </c>
      <c r="G85">
        <v>601702.52</v>
      </c>
      <c r="J85">
        <v>2120</v>
      </c>
      <c r="M85">
        <v>47.11</v>
      </c>
      <c r="O85">
        <v>122482</v>
      </c>
      <c r="Q85">
        <v>614943.31000000006</v>
      </c>
      <c r="R85">
        <v>1037408.38</v>
      </c>
      <c r="S85">
        <v>360074.52</v>
      </c>
      <c r="T85">
        <v>66970</v>
      </c>
      <c r="W85">
        <v>533582</v>
      </c>
      <c r="X85">
        <v>3350</v>
      </c>
      <c r="Y85">
        <v>634551</v>
      </c>
      <c r="AB85">
        <v>226342.73</v>
      </c>
      <c r="AC85">
        <v>118232.48</v>
      </c>
      <c r="AG85">
        <v>33198.75</v>
      </c>
    </row>
    <row r="86" spans="1:33" x14ac:dyDescent="0.25">
      <c r="A86" t="s">
        <v>2665</v>
      </c>
      <c r="B86">
        <v>2950974.49</v>
      </c>
      <c r="C86">
        <v>74673</v>
      </c>
      <c r="D86">
        <v>72663.42</v>
      </c>
      <c r="F86">
        <v>1328261.99</v>
      </c>
      <c r="G86">
        <v>1164383.98</v>
      </c>
      <c r="J86">
        <v>3000</v>
      </c>
      <c r="M86">
        <v>83554.87</v>
      </c>
      <c r="Q86">
        <v>1723147.02</v>
      </c>
      <c r="R86">
        <v>3848145.72</v>
      </c>
      <c r="S86">
        <v>931478.47</v>
      </c>
      <c r="T86">
        <v>298715</v>
      </c>
      <c r="W86">
        <v>973821.14</v>
      </c>
      <c r="X86">
        <v>86554</v>
      </c>
      <c r="Y86">
        <v>1267906.1399999999</v>
      </c>
      <c r="Z86">
        <v>6496</v>
      </c>
      <c r="AB86">
        <v>553645.89</v>
      </c>
      <c r="AC86">
        <v>184340.31</v>
      </c>
      <c r="AG86">
        <v>112178</v>
      </c>
    </row>
    <row r="87" spans="1:33" x14ac:dyDescent="0.25">
      <c r="A87" t="s">
        <v>2666</v>
      </c>
      <c r="B87">
        <v>1814149.86</v>
      </c>
      <c r="C87">
        <v>38100</v>
      </c>
      <c r="D87">
        <v>37794.33</v>
      </c>
      <c r="F87">
        <v>1340285.5</v>
      </c>
      <c r="G87">
        <v>502797.25</v>
      </c>
      <c r="J87">
        <v>4440</v>
      </c>
      <c r="M87">
        <v>5751.93</v>
      </c>
      <c r="O87">
        <v>228307.35</v>
      </c>
      <c r="Q87">
        <v>1177541.31</v>
      </c>
      <c r="R87">
        <v>2477300.52</v>
      </c>
      <c r="S87">
        <v>662727.66</v>
      </c>
      <c r="W87">
        <v>885731.2</v>
      </c>
      <c r="X87">
        <v>58500</v>
      </c>
      <c r="Y87">
        <v>1154392.2</v>
      </c>
      <c r="Z87">
        <v>3000</v>
      </c>
      <c r="AB87">
        <v>312545.09999999998</v>
      </c>
      <c r="AC87">
        <v>111634.33</v>
      </c>
      <c r="AG87">
        <v>53630</v>
      </c>
    </row>
    <row r="88" spans="1:33" x14ac:dyDescent="0.25">
      <c r="A88" t="s">
        <v>2667</v>
      </c>
      <c r="B88">
        <v>2126562.96</v>
      </c>
      <c r="C88">
        <v>159396.78</v>
      </c>
      <c r="D88">
        <v>115694.39</v>
      </c>
      <c r="F88">
        <v>798220.79</v>
      </c>
      <c r="G88">
        <v>272367.71000000002</v>
      </c>
      <c r="J88">
        <v>4170</v>
      </c>
      <c r="M88">
        <v>6046.84</v>
      </c>
      <c r="O88">
        <v>177568.8</v>
      </c>
      <c r="P88">
        <v>736.99</v>
      </c>
      <c r="Q88">
        <v>1789707.65</v>
      </c>
      <c r="R88">
        <v>1537645.9</v>
      </c>
      <c r="S88">
        <v>599777.25</v>
      </c>
      <c r="T88">
        <v>152000</v>
      </c>
      <c r="W88">
        <v>601094.9</v>
      </c>
      <c r="X88">
        <v>14000</v>
      </c>
      <c r="Y88">
        <v>777073.9</v>
      </c>
      <c r="Z88">
        <v>13588</v>
      </c>
      <c r="AB88">
        <v>341520.21</v>
      </c>
      <c r="AC88">
        <v>73977.919999999998</v>
      </c>
      <c r="AG88">
        <v>35036.160000000003</v>
      </c>
    </row>
    <row r="89" spans="1:33" x14ac:dyDescent="0.25">
      <c r="A89" t="s">
        <v>2668</v>
      </c>
      <c r="B89">
        <v>1418316.26</v>
      </c>
      <c r="C89">
        <v>40253.5</v>
      </c>
      <c r="D89">
        <v>120321.19</v>
      </c>
      <c r="F89">
        <v>786910.15</v>
      </c>
      <c r="G89">
        <v>324135.18</v>
      </c>
      <c r="J89">
        <v>12841</v>
      </c>
      <c r="M89">
        <v>251.17</v>
      </c>
      <c r="O89">
        <v>111983</v>
      </c>
      <c r="Q89">
        <v>904300.33</v>
      </c>
      <c r="R89">
        <v>1677376.63</v>
      </c>
      <c r="S89">
        <v>522448.56</v>
      </c>
      <c r="W89">
        <v>476638.2</v>
      </c>
      <c r="X89">
        <v>9100</v>
      </c>
      <c r="Y89">
        <v>632136.19999999995</v>
      </c>
      <c r="AA89">
        <v>3496</v>
      </c>
      <c r="AB89">
        <v>175835.67</v>
      </c>
      <c r="AC89">
        <v>89174.24</v>
      </c>
      <c r="AG89">
        <v>12760.5</v>
      </c>
    </row>
    <row r="90" spans="1:33" x14ac:dyDescent="0.25">
      <c r="A90" t="s">
        <v>2669</v>
      </c>
      <c r="B90">
        <v>2405739.7599999998</v>
      </c>
      <c r="C90">
        <v>211121.35</v>
      </c>
      <c r="D90">
        <v>145047.84</v>
      </c>
      <c r="F90">
        <v>583934.78</v>
      </c>
      <c r="G90">
        <v>564312.91</v>
      </c>
      <c r="J90">
        <v>4800</v>
      </c>
      <c r="M90">
        <v>277518.96999999997</v>
      </c>
      <c r="Q90">
        <v>1808084.75</v>
      </c>
      <c r="R90">
        <v>1937621.24</v>
      </c>
      <c r="S90">
        <v>916448.5</v>
      </c>
      <c r="W90">
        <v>757470</v>
      </c>
      <c r="X90">
        <v>16800</v>
      </c>
      <c r="Y90">
        <v>1009690</v>
      </c>
      <c r="Z90">
        <v>4556</v>
      </c>
      <c r="AB90">
        <v>370236.76</v>
      </c>
      <c r="AC90">
        <v>72047.56</v>
      </c>
      <c r="AG90">
        <v>88656.5</v>
      </c>
    </row>
    <row r="91" spans="1:33" x14ac:dyDescent="0.25">
      <c r="A91" t="s">
        <v>2670</v>
      </c>
      <c r="B91">
        <v>1233841.92</v>
      </c>
      <c r="C91">
        <v>22943.5</v>
      </c>
      <c r="D91">
        <v>71733.100000000006</v>
      </c>
      <c r="F91">
        <v>544210.05000000005</v>
      </c>
      <c r="G91">
        <v>143406.13</v>
      </c>
      <c r="J91">
        <v>6000</v>
      </c>
      <c r="M91">
        <v>86208.01</v>
      </c>
      <c r="O91">
        <v>7365</v>
      </c>
      <c r="P91">
        <v>-267452.31</v>
      </c>
      <c r="Q91">
        <v>-2128449.16</v>
      </c>
      <c r="R91">
        <v>4355323.6100000003</v>
      </c>
      <c r="S91">
        <v>440439.81</v>
      </c>
      <c r="W91">
        <v>701040.5</v>
      </c>
      <c r="Y91">
        <v>767281.5</v>
      </c>
      <c r="AB91">
        <v>167950.82</v>
      </c>
      <c r="AC91">
        <v>44233.68</v>
      </c>
      <c r="AG91">
        <v>47138.25</v>
      </c>
    </row>
    <row r="92" spans="1:33" x14ac:dyDescent="0.25">
      <c r="A92" t="s">
        <v>2671</v>
      </c>
      <c r="B92">
        <v>1827279.03</v>
      </c>
      <c r="C92">
        <v>33760.300000000003</v>
      </c>
      <c r="D92">
        <v>79967.48</v>
      </c>
      <c r="F92">
        <v>690662.44</v>
      </c>
      <c r="G92">
        <v>888883.12</v>
      </c>
      <c r="J92">
        <v>5400</v>
      </c>
      <c r="M92">
        <v>176867.11</v>
      </c>
      <c r="Q92">
        <v>788959.04</v>
      </c>
      <c r="R92">
        <v>2312272.9300000002</v>
      </c>
      <c r="S92">
        <v>904471.17</v>
      </c>
      <c r="T92">
        <v>22500</v>
      </c>
      <c r="W92">
        <v>1257564</v>
      </c>
      <c r="X92">
        <v>24493.5</v>
      </c>
      <c r="Y92">
        <v>1366416.5</v>
      </c>
      <c r="Z92">
        <v>7996</v>
      </c>
      <c r="AB92">
        <v>209077.3</v>
      </c>
      <c r="AC92">
        <v>114626.46</v>
      </c>
      <c r="AG92">
        <v>62094</v>
      </c>
    </row>
    <row r="93" spans="1:33" x14ac:dyDescent="0.25">
      <c r="A93" t="s">
        <v>2672</v>
      </c>
      <c r="B93">
        <v>730413.84</v>
      </c>
      <c r="C93">
        <v>41252.5</v>
      </c>
      <c r="D93">
        <v>59974.2</v>
      </c>
      <c r="F93">
        <v>777629.01</v>
      </c>
      <c r="G93">
        <v>375354.33</v>
      </c>
      <c r="J93">
        <v>5000</v>
      </c>
      <c r="M93">
        <v>62713.8</v>
      </c>
      <c r="Q93">
        <v>539908.43999999994</v>
      </c>
      <c r="R93">
        <v>1586779.38</v>
      </c>
      <c r="S93">
        <v>402294.21</v>
      </c>
      <c r="W93">
        <v>840384</v>
      </c>
      <c r="X93">
        <v>32726</v>
      </c>
      <c r="Y93">
        <v>1013111</v>
      </c>
      <c r="AB93">
        <v>166758.10999999999</v>
      </c>
      <c r="AC93">
        <v>75737.2</v>
      </c>
      <c r="AG93">
        <v>34982.25</v>
      </c>
    </row>
    <row r="94" spans="1:33" x14ac:dyDescent="0.25">
      <c r="A94" t="s">
        <v>2673</v>
      </c>
      <c r="B94">
        <v>1087910.05</v>
      </c>
      <c r="C94">
        <v>23864.799999999999</v>
      </c>
      <c r="D94">
        <v>82005.899999999994</v>
      </c>
      <c r="F94">
        <v>1314493.1200000001</v>
      </c>
      <c r="G94">
        <v>156995.66</v>
      </c>
      <c r="J94">
        <v>19650</v>
      </c>
      <c r="L94">
        <v>79524</v>
      </c>
      <c r="M94">
        <v>197.94</v>
      </c>
      <c r="O94">
        <v>41718</v>
      </c>
      <c r="Q94">
        <v>-1593114.53</v>
      </c>
      <c r="R94">
        <v>4249528.84</v>
      </c>
      <c r="S94">
        <v>723973.61</v>
      </c>
      <c r="W94">
        <v>743162.8</v>
      </c>
      <c r="X94">
        <v>7554</v>
      </c>
      <c r="Y94">
        <v>815149.8</v>
      </c>
      <c r="AB94">
        <v>411294.83</v>
      </c>
      <c r="AC94">
        <v>163276.07999999999</v>
      </c>
      <c r="AG94">
        <v>19845</v>
      </c>
    </row>
    <row r="95" spans="1:33" x14ac:dyDescent="0.25">
      <c r="A95" t="s">
        <v>2674</v>
      </c>
      <c r="B95">
        <v>1337864.9099999999</v>
      </c>
      <c r="C95">
        <v>82636</v>
      </c>
      <c r="D95">
        <v>86826.05</v>
      </c>
      <c r="F95">
        <v>744538</v>
      </c>
      <c r="G95">
        <v>343180.57</v>
      </c>
      <c r="J95">
        <v>11400</v>
      </c>
      <c r="M95">
        <v>205</v>
      </c>
      <c r="O95">
        <v>100503</v>
      </c>
      <c r="Q95">
        <v>406384.42</v>
      </c>
      <c r="R95">
        <v>1939533.85</v>
      </c>
      <c r="S95">
        <v>852273.05</v>
      </c>
      <c r="T95">
        <v>114500</v>
      </c>
      <c r="W95">
        <v>524776</v>
      </c>
      <c r="X95">
        <v>7000</v>
      </c>
      <c r="Y95">
        <v>710779</v>
      </c>
      <c r="AB95">
        <v>256064.84</v>
      </c>
      <c r="AC95">
        <v>92653.57</v>
      </c>
      <c r="AG95">
        <v>222606.05</v>
      </c>
    </row>
    <row r="96" spans="1:33" x14ac:dyDescent="0.25">
      <c r="A96" t="s">
        <v>2675</v>
      </c>
      <c r="B96">
        <v>1129243.1000000001</v>
      </c>
      <c r="C96">
        <v>18546.3</v>
      </c>
      <c r="D96">
        <v>71351.78</v>
      </c>
      <c r="F96">
        <v>1004472.61</v>
      </c>
      <c r="G96">
        <v>511707.12</v>
      </c>
      <c r="J96">
        <v>5570</v>
      </c>
      <c r="M96">
        <v>37.68</v>
      </c>
      <c r="Q96">
        <v>112119.29</v>
      </c>
      <c r="R96">
        <v>2506558.63</v>
      </c>
      <c r="S96">
        <v>634005.25</v>
      </c>
      <c r="W96">
        <v>733930</v>
      </c>
      <c r="X96">
        <v>13050</v>
      </c>
      <c r="Y96">
        <v>888753</v>
      </c>
      <c r="AB96">
        <v>214295.01</v>
      </c>
      <c r="AC96">
        <v>36033.68</v>
      </c>
      <c r="AG96">
        <v>14016.25</v>
      </c>
    </row>
    <row r="97" spans="1:33" x14ac:dyDescent="0.25">
      <c r="A97" t="s">
        <v>2676</v>
      </c>
      <c r="B97">
        <v>914090.47</v>
      </c>
      <c r="C97">
        <v>143810.29999999999</v>
      </c>
      <c r="D97">
        <v>69584.38</v>
      </c>
      <c r="F97">
        <v>2426231.6800000002</v>
      </c>
      <c r="G97">
        <v>860875.8</v>
      </c>
      <c r="J97">
        <v>11060</v>
      </c>
      <c r="M97">
        <v>40.75</v>
      </c>
      <c r="Q97">
        <v>3014170.58</v>
      </c>
      <c r="R97">
        <v>1606333.65</v>
      </c>
      <c r="S97">
        <v>639200.41</v>
      </c>
      <c r="T97">
        <v>81520</v>
      </c>
      <c r="W97">
        <v>768424.2</v>
      </c>
      <c r="X97">
        <v>15962.5</v>
      </c>
      <c r="Y97">
        <v>996018.7</v>
      </c>
      <c r="Z97">
        <v>11176</v>
      </c>
      <c r="AB97">
        <v>306265.18</v>
      </c>
      <c r="AC97">
        <v>143186.01999999999</v>
      </c>
      <c r="AG97">
        <v>50427</v>
      </c>
    </row>
    <row r="98" spans="1:33" x14ac:dyDescent="0.25">
      <c r="A98" t="s">
        <v>2786</v>
      </c>
      <c r="B98">
        <v>1058801.3799999999</v>
      </c>
      <c r="C98">
        <v>148446.25</v>
      </c>
      <c r="D98">
        <v>19249.55</v>
      </c>
      <c r="F98">
        <v>800462.73</v>
      </c>
      <c r="G98">
        <v>844961.87</v>
      </c>
      <c r="J98">
        <v>6225</v>
      </c>
      <c r="M98">
        <v>216820.61</v>
      </c>
      <c r="O98">
        <v>52154</v>
      </c>
      <c r="P98">
        <v>-266840.08</v>
      </c>
      <c r="Q98">
        <v>61865.67</v>
      </c>
      <c r="R98">
        <v>2538238.23</v>
      </c>
      <c r="S98">
        <v>776732.76</v>
      </c>
      <c r="U98">
        <v>185.67</v>
      </c>
      <c r="W98">
        <v>358106</v>
      </c>
      <c r="X98">
        <v>3000</v>
      </c>
      <c r="Y98">
        <v>517247</v>
      </c>
      <c r="AA98">
        <v>3496</v>
      </c>
      <c r="AB98">
        <v>158393.31</v>
      </c>
      <c r="AC98">
        <v>72783.399999999994</v>
      </c>
      <c r="AG98">
        <v>25122</v>
      </c>
    </row>
    <row r="99" spans="1:33" x14ac:dyDescent="0.25">
      <c r="A99" t="s">
        <v>2677</v>
      </c>
      <c r="B99">
        <v>455686.58</v>
      </c>
      <c r="C99">
        <v>9298</v>
      </c>
      <c r="D99">
        <v>148724.32</v>
      </c>
      <c r="F99">
        <v>1105000.72</v>
      </c>
      <c r="G99">
        <v>217748.93</v>
      </c>
      <c r="J99">
        <v>0</v>
      </c>
      <c r="M99">
        <v>11715</v>
      </c>
      <c r="Q99">
        <v>-10490.72</v>
      </c>
      <c r="R99">
        <v>1774553.91</v>
      </c>
      <c r="S99">
        <v>481968.94</v>
      </c>
      <c r="W99">
        <v>443370.5</v>
      </c>
      <c r="X99">
        <v>44120</v>
      </c>
      <c r="Y99">
        <v>546583.5</v>
      </c>
      <c r="AB99">
        <v>80125.740000000005</v>
      </c>
      <c r="AC99">
        <v>78298.34</v>
      </c>
      <c r="AG99">
        <v>15971.5</v>
      </c>
    </row>
    <row r="100" spans="1:33" x14ac:dyDescent="0.25">
      <c r="A100" t="s">
        <v>2678</v>
      </c>
      <c r="B100">
        <v>620141.81000000006</v>
      </c>
      <c r="C100">
        <v>87655.9</v>
      </c>
      <c r="D100">
        <v>72996.78</v>
      </c>
      <c r="F100">
        <v>160783.82</v>
      </c>
      <c r="G100">
        <v>494378.76</v>
      </c>
      <c r="J100">
        <v>0</v>
      </c>
      <c r="M100">
        <v>4915</v>
      </c>
      <c r="Q100">
        <v>-90778.28</v>
      </c>
      <c r="R100">
        <v>1563007.5</v>
      </c>
      <c r="S100">
        <v>542994.09</v>
      </c>
      <c r="T100">
        <v>121200</v>
      </c>
      <c r="W100">
        <v>645386.5</v>
      </c>
      <c r="X100">
        <v>206206</v>
      </c>
      <c r="Y100">
        <v>776760.5</v>
      </c>
      <c r="AB100">
        <v>362153.16</v>
      </c>
      <c r="AC100">
        <v>80531.08</v>
      </c>
      <c r="AD100">
        <v>113900</v>
      </c>
      <c r="AE100">
        <v>31429</v>
      </c>
    </row>
    <row r="101" spans="1:33" x14ac:dyDescent="0.25">
      <c r="A101" t="s">
        <v>2679</v>
      </c>
      <c r="B101">
        <v>430563.07</v>
      </c>
      <c r="C101">
        <v>2477</v>
      </c>
      <c r="D101">
        <v>31902.37</v>
      </c>
      <c r="F101">
        <v>645853.56999999995</v>
      </c>
      <c r="G101">
        <v>516721.33</v>
      </c>
      <c r="J101">
        <v>2500</v>
      </c>
      <c r="M101">
        <v>10402.5</v>
      </c>
      <c r="Q101">
        <v>-607903.62</v>
      </c>
      <c r="R101">
        <v>2046781.46</v>
      </c>
      <c r="S101">
        <v>599832.66</v>
      </c>
      <c r="T101">
        <v>37500</v>
      </c>
      <c r="W101">
        <v>470232</v>
      </c>
      <c r="X101">
        <v>32340</v>
      </c>
      <c r="Y101">
        <v>618234</v>
      </c>
      <c r="AB101">
        <v>154028.45000000001</v>
      </c>
      <c r="AC101">
        <v>80389.210000000006</v>
      </c>
      <c r="AD101">
        <v>14000</v>
      </c>
      <c r="AG101">
        <v>24886</v>
      </c>
    </row>
    <row r="102" spans="1:33" x14ac:dyDescent="0.25">
      <c r="A102" t="s">
        <v>2680</v>
      </c>
      <c r="B102">
        <v>286131.61</v>
      </c>
      <c r="C102">
        <v>13906</v>
      </c>
      <c r="D102">
        <v>32281.82</v>
      </c>
      <c r="F102">
        <v>632969.67000000004</v>
      </c>
      <c r="G102">
        <v>468393.96</v>
      </c>
      <c r="J102">
        <v>0</v>
      </c>
      <c r="M102">
        <v>0</v>
      </c>
      <c r="Q102">
        <v>-1670740.94</v>
      </c>
      <c r="R102">
        <v>3243756.17</v>
      </c>
      <c r="S102">
        <v>268969.36</v>
      </c>
      <c r="W102">
        <v>603260</v>
      </c>
      <c r="X102">
        <v>15200</v>
      </c>
      <c r="Y102">
        <v>728510</v>
      </c>
      <c r="AB102">
        <v>98741.97</v>
      </c>
      <c r="AC102">
        <v>104180.56</v>
      </c>
      <c r="AG102">
        <v>10629</v>
      </c>
    </row>
    <row r="103" spans="1:33" x14ac:dyDescent="0.25">
      <c r="A103" t="s">
        <v>2681</v>
      </c>
      <c r="B103">
        <v>296715.49</v>
      </c>
      <c r="C103">
        <v>41327</v>
      </c>
      <c r="D103">
        <v>29670.48</v>
      </c>
      <c r="F103">
        <v>420059.12</v>
      </c>
      <c r="G103">
        <v>418549.65</v>
      </c>
      <c r="J103">
        <v>4000</v>
      </c>
      <c r="M103">
        <v>4915</v>
      </c>
      <c r="Q103">
        <v>1109168.3600000001</v>
      </c>
      <c r="S103">
        <v>412614.14</v>
      </c>
      <c r="W103">
        <v>321377</v>
      </c>
      <c r="X103">
        <v>47600</v>
      </c>
      <c r="Y103">
        <v>400045</v>
      </c>
      <c r="AB103">
        <v>96462.96</v>
      </c>
      <c r="AC103">
        <v>75144.800000000003</v>
      </c>
      <c r="AG103">
        <v>9050</v>
      </c>
    </row>
    <row r="104" spans="1:33" x14ac:dyDescent="0.25">
      <c r="A104" t="s">
        <v>2787</v>
      </c>
      <c r="B104">
        <v>221267.9</v>
      </c>
      <c r="C104">
        <v>37767.5</v>
      </c>
      <c r="D104">
        <v>39296.620000000003</v>
      </c>
      <c r="F104">
        <v>655873.01</v>
      </c>
      <c r="G104">
        <v>415720.52</v>
      </c>
      <c r="J104">
        <v>1500</v>
      </c>
      <c r="K104">
        <v>0</v>
      </c>
      <c r="L104">
        <v>10600</v>
      </c>
      <c r="M104">
        <v>0</v>
      </c>
      <c r="Q104">
        <v>-513728.67</v>
      </c>
      <c r="R104">
        <v>1695120.4</v>
      </c>
      <c r="S104">
        <v>450438.98</v>
      </c>
      <c r="W104">
        <v>495710</v>
      </c>
      <c r="Y104">
        <v>559147</v>
      </c>
      <c r="AB104">
        <v>52077.48</v>
      </c>
      <c r="AC104">
        <v>77933.91</v>
      </c>
      <c r="AG104">
        <v>10359.5</v>
      </c>
    </row>
    <row r="105" spans="1:33" x14ac:dyDescent="0.25">
      <c r="A105" t="s">
        <v>2682</v>
      </c>
      <c r="B105">
        <v>309460.96999999997</v>
      </c>
      <c r="C105">
        <v>4802.5</v>
      </c>
      <c r="D105">
        <v>54923.51</v>
      </c>
      <c r="F105">
        <v>524306.13</v>
      </c>
      <c r="G105">
        <v>278537.08</v>
      </c>
      <c r="J105">
        <v>2500</v>
      </c>
      <c r="M105">
        <v>2641.39</v>
      </c>
      <c r="Q105">
        <v>-192047.28</v>
      </c>
      <c r="R105">
        <v>1187793.3799999999</v>
      </c>
      <c r="S105">
        <v>562618.53</v>
      </c>
      <c r="W105">
        <v>413030</v>
      </c>
      <c r="Y105">
        <v>518090</v>
      </c>
      <c r="AB105">
        <v>157231.87</v>
      </c>
      <c r="AC105">
        <v>46743.51</v>
      </c>
      <c r="AG105">
        <v>12926.25</v>
      </c>
    </row>
    <row r="106" spans="1:33" x14ac:dyDescent="0.25">
      <c r="A106" t="s">
        <v>2683</v>
      </c>
      <c r="B106">
        <v>474412.55</v>
      </c>
      <c r="C106">
        <v>8434</v>
      </c>
      <c r="D106">
        <v>158596.01</v>
      </c>
      <c r="F106">
        <v>-1459272.47</v>
      </c>
      <c r="G106">
        <v>886764.32</v>
      </c>
      <c r="J106">
        <v>20684</v>
      </c>
      <c r="M106">
        <v>10208.65</v>
      </c>
      <c r="Q106">
        <v>-4220122.13</v>
      </c>
      <c r="R106">
        <v>4005245.62</v>
      </c>
      <c r="S106">
        <v>1216251.83</v>
      </c>
      <c r="W106">
        <v>652700</v>
      </c>
      <c r="Y106">
        <v>887662</v>
      </c>
      <c r="AB106">
        <v>424857.04</v>
      </c>
      <c r="AC106">
        <v>123523.83</v>
      </c>
      <c r="AG106">
        <v>68191.990000000005</v>
      </c>
    </row>
    <row r="107" spans="1:33" x14ac:dyDescent="0.25">
      <c r="A107" t="s">
        <v>2684</v>
      </c>
      <c r="B107">
        <v>406110.85</v>
      </c>
      <c r="C107">
        <v>53914.75</v>
      </c>
      <c r="D107">
        <v>23615</v>
      </c>
      <c r="F107">
        <v>995535.47</v>
      </c>
      <c r="G107">
        <v>904372.52</v>
      </c>
      <c r="J107">
        <v>9118</v>
      </c>
      <c r="L107">
        <v>251050</v>
      </c>
      <c r="M107">
        <v>784.14</v>
      </c>
      <c r="Q107">
        <v>-228666.95</v>
      </c>
      <c r="R107">
        <v>2324775.44</v>
      </c>
      <c r="S107">
        <v>898208.19</v>
      </c>
      <c r="W107">
        <v>945290</v>
      </c>
      <c r="Y107">
        <v>1115703</v>
      </c>
      <c r="AB107">
        <v>470791.77</v>
      </c>
      <c r="AC107">
        <v>171844.36</v>
      </c>
      <c r="AG107">
        <v>29592.5</v>
      </c>
    </row>
    <row r="108" spans="1:33" x14ac:dyDescent="0.25">
      <c r="A108" t="s">
        <v>2685</v>
      </c>
      <c r="B108">
        <v>465375.17</v>
      </c>
      <c r="C108">
        <v>59434.25</v>
      </c>
      <c r="D108">
        <v>52084.639999999999</v>
      </c>
      <c r="F108">
        <v>762713.2</v>
      </c>
      <c r="G108">
        <v>1059701.1100000001</v>
      </c>
      <c r="J108">
        <v>5900</v>
      </c>
      <c r="L108">
        <v>52776</v>
      </c>
      <c r="M108">
        <v>9.9</v>
      </c>
      <c r="Q108">
        <v>-1441459.5</v>
      </c>
      <c r="R108">
        <v>2620032.73</v>
      </c>
      <c r="S108">
        <v>1752694.32</v>
      </c>
      <c r="W108">
        <v>548060</v>
      </c>
      <c r="X108">
        <v>133200</v>
      </c>
      <c r="Y108">
        <v>823488</v>
      </c>
      <c r="AB108">
        <v>249741.24</v>
      </c>
      <c r="AC108">
        <v>105119.08</v>
      </c>
      <c r="AG108">
        <v>53729.5</v>
      </c>
    </row>
    <row r="109" spans="1:33" x14ac:dyDescent="0.25">
      <c r="A109" t="s">
        <v>2686</v>
      </c>
      <c r="B109">
        <v>943599.06</v>
      </c>
      <c r="C109">
        <v>3455</v>
      </c>
      <c r="D109">
        <v>80005.83</v>
      </c>
      <c r="F109">
        <v>7144.75</v>
      </c>
      <c r="G109">
        <v>153300.20000000001</v>
      </c>
      <c r="J109">
        <v>150000</v>
      </c>
      <c r="K109">
        <v>2337</v>
      </c>
      <c r="L109">
        <v>15020</v>
      </c>
      <c r="M109">
        <v>2337</v>
      </c>
      <c r="O109">
        <v>103000</v>
      </c>
      <c r="Q109">
        <v>-203480.12</v>
      </c>
      <c r="R109">
        <v>961037.76</v>
      </c>
      <c r="S109">
        <v>1485684.79</v>
      </c>
      <c r="T109">
        <v>6000</v>
      </c>
      <c r="W109">
        <v>468356</v>
      </c>
      <c r="X109">
        <v>4507.92</v>
      </c>
      <c r="Y109">
        <v>663471</v>
      </c>
      <c r="AB109">
        <v>583417.98</v>
      </c>
      <c r="AC109">
        <v>29776.41</v>
      </c>
      <c r="AD109">
        <v>303640</v>
      </c>
      <c r="AG109">
        <v>72284.66</v>
      </c>
    </row>
    <row r="110" spans="1:33" x14ac:dyDescent="0.25">
      <c r="A110" t="s">
        <v>2687</v>
      </c>
      <c r="B110">
        <v>475069.2</v>
      </c>
      <c r="C110">
        <v>14734</v>
      </c>
      <c r="D110">
        <v>209780.47</v>
      </c>
      <c r="F110">
        <v>2</v>
      </c>
      <c r="G110">
        <v>353144.06</v>
      </c>
      <c r="J110">
        <v>0</v>
      </c>
      <c r="L110">
        <v>13830</v>
      </c>
      <c r="M110">
        <v>1023.75</v>
      </c>
      <c r="O110">
        <v>559100</v>
      </c>
      <c r="Q110">
        <v>-455499.15</v>
      </c>
      <c r="R110">
        <v>852668.5</v>
      </c>
      <c r="S110">
        <v>501322.47</v>
      </c>
      <c r="T110">
        <v>52560</v>
      </c>
      <c r="W110">
        <v>528139.5</v>
      </c>
      <c r="X110">
        <v>15246.8</v>
      </c>
      <c r="Y110">
        <v>650989.5</v>
      </c>
      <c r="AB110">
        <v>236324.33</v>
      </c>
      <c r="AC110">
        <v>24121.93</v>
      </c>
      <c r="AG110">
        <v>4852</v>
      </c>
    </row>
    <row r="111" spans="1:33" x14ac:dyDescent="0.25">
      <c r="A111" t="s">
        <v>2688</v>
      </c>
      <c r="B111">
        <v>597739.72</v>
      </c>
      <c r="C111">
        <v>128954.7</v>
      </c>
      <c r="D111">
        <v>131840.99</v>
      </c>
      <c r="F111">
        <v>486186.1</v>
      </c>
      <c r="G111">
        <v>182411.95</v>
      </c>
      <c r="J111">
        <v>0</v>
      </c>
      <c r="L111">
        <v>3130</v>
      </c>
      <c r="M111">
        <v>210.28</v>
      </c>
      <c r="O111">
        <v>230085</v>
      </c>
      <c r="Q111">
        <v>-781525.36</v>
      </c>
      <c r="R111">
        <v>1993338.97</v>
      </c>
      <c r="S111">
        <v>588148.06999999995</v>
      </c>
      <c r="T111">
        <v>23400</v>
      </c>
      <c r="W111">
        <v>561540</v>
      </c>
      <c r="X111">
        <v>13931.04</v>
      </c>
      <c r="Y111">
        <v>670906</v>
      </c>
      <c r="AB111">
        <v>180259.67</v>
      </c>
      <c r="AC111">
        <v>37335.919999999998</v>
      </c>
      <c r="AG111">
        <v>134419.25</v>
      </c>
    </row>
    <row r="112" spans="1:33" x14ac:dyDescent="0.25">
      <c r="A112" t="s">
        <v>2689</v>
      </c>
      <c r="B112">
        <v>422489.2</v>
      </c>
      <c r="C112">
        <v>164665.82999999999</v>
      </c>
      <c r="D112">
        <v>191723.81</v>
      </c>
      <c r="F112">
        <v>5</v>
      </c>
      <c r="G112">
        <v>150612.04</v>
      </c>
      <c r="J112">
        <v>0</v>
      </c>
      <c r="L112">
        <v>10580</v>
      </c>
      <c r="M112">
        <v>1588.51</v>
      </c>
      <c r="O112">
        <v>196076</v>
      </c>
      <c r="Q112">
        <v>-2555317.38</v>
      </c>
      <c r="R112">
        <v>3276385.87</v>
      </c>
      <c r="S112">
        <v>562934.82999999996</v>
      </c>
      <c r="W112">
        <v>415926</v>
      </c>
      <c r="X112">
        <v>3236</v>
      </c>
      <c r="Y112">
        <v>562221</v>
      </c>
      <c r="AB112">
        <v>251857.48</v>
      </c>
      <c r="AC112">
        <v>10985.32</v>
      </c>
      <c r="AG112">
        <v>13527.47</v>
      </c>
    </row>
    <row r="113" spans="1:33" x14ac:dyDescent="0.25">
      <c r="A113" t="s">
        <v>2690</v>
      </c>
      <c r="B113">
        <v>463141.63</v>
      </c>
      <c r="C113">
        <v>7925.32</v>
      </c>
      <c r="D113">
        <v>354023.4</v>
      </c>
      <c r="F113">
        <v>557132.06000000006</v>
      </c>
      <c r="G113">
        <v>504396.39</v>
      </c>
      <c r="J113">
        <v>0</v>
      </c>
      <c r="M113">
        <v>93.46</v>
      </c>
      <c r="O113">
        <v>170900</v>
      </c>
      <c r="Q113">
        <v>-2028687.29</v>
      </c>
      <c r="R113">
        <v>3690825.96</v>
      </c>
      <c r="S113">
        <v>553529.56999999995</v>
      </c>
      <c r="W113">
        <v>576107</v>
      </c>
      <c r="X113">
        <v>17571.259999999998</v>
      </c>
      <c r="Y113">
        <v>692527</v>
      </c>
      <c r="AB113">
        <v>186853.65</v>
      </c>
      <c r="AC113">
        <v>117279.84</v>
      </c>
      <c r="AG113">
        <v>7499.38</v>
      </c>
    </row>
    <row r="114" spans="1:33" x14ac:dyDescent="0.25">
      <c r="A114" t="s">
        <v>2691</v>
      </c>
      <c r="B114">
        <v>1140244.27</v>
      </c>
      <c r="C114">
        <v>23318.29</v>
      </c>
      <c r="D114">
        <v>268764.98</v>
      </c>
      <c r="F114">
        <v>125607.83</v>
      </c>
      <c r="G114">
        <v>293982.5</v>
      </c>
      <c r="J114">
        <v>0</v>
      </c>
      <c r="L114">
        <v>3590</v>
      </c>
      <c r="M114">
        <v>0</v>
      </c>
      <c r="O114">
        <v>135650</v>
      </c>
      <c r="Q114">
        <v>-474652.86</v>
      </c>
      <c r="R114">
        <v>1854865.59</v>
      </c>
      <c r="S114">
        <v>726883.72</v>
      </c>
      <c r="W114">
        <v>343539</v>
      </c>
      <c r="X114">
        <v>11016.64</v>
      </c>
      <c r="Y114">
        <v>494611</v>
      </c>
      <c r="AB114">
        <v>107501.45</v>
      </c>
      <c r="AC114">
        <v>29779.17</v>
      </c>
      <c r="AG114">
        <v>27116.5</v>
      </c>
    </row>
    <row r="115" spans="1:33" x14ac:dyDescent="0.25">
      <c r="A115" t="s">
        <v>2692</v>
      </c>
      <c r="B115">
        <v>868458.13</v>
      </c>
      <c r="C115">
        <v>62493.5</v>
      </c>
      <c r="D115">
        <v>459180.74</v>
      </c>
      <c r="F115">
        <v>171003.76</v>
      </c>
      <c r="G115">
        <v>781147.12</v>
      </c>
      <c r="J115">
        <v>0</v>
      </c>
      <c r="L115">
        <v>5000</v>
      </c>
      <c r="M115">
        <v>875.84</v>
      </c>
      <c r="O115">
        <v>394174.8</v>
      </c>
      <c r="Q115">
        <v>43365.43</v>
      </c>
      <c r="R115">
        <v>1808375.97</v>
      </c>
      <c r="S115">
        <v>570452.41</v>
      </c>
      <c r="T115">
        <v>74500</v>
      </c>
      <c r="W115">
        <v>523278</v>
      </c>
      <c r="X115">
        <v>9711.6</v>
      </c>
      <c r="Y115">
        <v>675580</v>
      </c>
      <c r="AB115">
        <v>183528.6</v>
      </c>
      <c r="AC115">
        <v>83794.5</v>
      </c>
      <c r="AG115">
        <v>8499</v>
      </c>
    </row>
    <row r="116" spans="1:33" x14ac:dyDescent="0.25">
      <c r="A116" t="s">
        <v>2693</v>
      </c>
      <c r="B116">
        <v>1289049.52</v>
      </c>
      <c r="C116">
        <v>56052.02</v>
      </c>
      <c r="D116">
        <v>379567.67</v>
      </c>
      <c r="F116">
        <v>287830.31</v>
      </c>
      <c r="G116">
        <v>363136.99</v>
      </c>
      <c r="J116">
        <v>0</v>
      </c>
      <c r="K116">
        <v>0</v>
      </c>
      <c r="L116">
        <v>22890</v>
      </c>
      <c r="M116">
        <v>302.8</v>
      </c>
      <c r="O116">
        <v>362958.5</v>
      </c>
      <c r="Q116">
        <v>-533990.11</v>
      </c>
      <c r="R116">
        <v>2329931.42</v>
      </c>
      <c r="S116">
        <v>640968.35</v>
      </c>
      <c r="W116">
        <v>502239.5</v>
      </c>
      <c r="X116">
        <v>14892.3</v>
      </c>
      <c r="Y116">
        <v>648653.5</v>
      </c>
      <c r="AB116">
        <v>103292.4</v>
      </c>
      <c r="AC116">
        <v>80407.100000000006</v>
      </c>
      <c r="AG116">
        <v>21702.75</v>
      </c>
    </row>
    <row r="117" spans="1:33" x14ac:dyDescent="0.25">
      <c r="A117" t="s">
        <v>2694</v>
      </c>
      <c r="B117">
        <v>425970.78</v>
      </c>
      <c r="C117">
        <v>30198.76</v>
      </c>
      <c r="D117">
        <v>45426.68</v>
      </c>
      <c r="F117">
        <v>1227320.42</v>
      </c>
      <c r="G117">
        <v>322980.68</v>
      </c>
      <c r="J117">
        <v>104000</v>
      </c>
      <c r="L117">
        <v>18420</v>
      </c>
      <c r="M117">
        <v>0</v>
      </c>
      <c r="O117">
        <v>83400</v>
      </c>
      <c r="Q117">
        <v>775924.69</v>
      </c>
      <c r="R117">
        <v>857017.52</v>
      </c>
      <c r="S117">
        <v>496979.84</v>
      </c>
      <c r="W117">
        <v>400438.5</v>
      </c>
      <c r="X117">
        <v>218362.4</v>
      </c>
      <c r="Y117">
        <v>566736.5</v>
      </c>
      <c r="AB117">
        <v>155612.06</v>
      </c>
      <c r="AC117">
        <v>68723.679999999993</v>
      </c>
      <c r="AG117">
        <v>11653.39</v>
      </c>
    </row>
    <row r="118" spans="1:33" x14ac:dyDescent="0.25">
      <c r="A118" t="s">
        <v>2788</v>
      </c>
      <c r="B118">
        <v>444535.62</v>
      </c>
      <c r="C118">
        <v>3806.53</v>
      </c>
      <c r="D118">
        <v>192047.25</v>
      </c>
      <c r="F118">
        <v>2304904.13</v>
      </c>
      <c r="G118">
        <v>84928.98</v>
      </c>
      <c r="J118">
        <v>137920</v>
      </c>
      <c r="K118">
        <v>1286</v>
      </c>
      <c r="M118">
        <v>1286</v>
      </c>
      <c r="O118">
        <v>123080</v>
      </c>
      <c r="Q118">
        <v>-45306.95</v>
      </c>
      <c r="R118">
        <v>2768353.45</v>
      </c>
      <c r="S118">
        <v>662026.81999999995</v>
      </c>
      <c r="W118">
        <v>240019.5</v>
      </c>
      <c r="X118">
        <v>6135.52</v>
      </c>
      <c r="Y118">
        <v>347390.5</v>
      </c>
      <c r="AB118">
        <v>369962.28</v>
      </c>
      <c r="AC118">
        <v>59198.41</v>
      </c>
      <c r="AG118">
        <v>5425.45</v>
      </c>
    </row>
    <row r="119" spans="1:33" x14ac:dyDescent="0.25">
      <c r="A119" t="s">
        <v>2789</v>
      </c>
      <c r="B119">
        <v>674646.08</v>
      </c>
      <c r="C119">
        <v>33206.239999999998</v>
      </c>
      <c r="D119">
        <v>17671.689999999999</v>
      </c>
      <c r="F119">
        <v>275161.57</v>
      </c>
      <c r="G119">
        <v>73459.850000000006</v>
      </c>
      <c r="J119">
        <v>0</v>
      </c>
      <c r="L119">
        <v>5120</v>
      </c>
      <c r="M119">
        <v>793.34</v>
      </c>
      <c r="Q119">
        <v>-2245169.67</v>
      </c>
      <c r="R119">
        <v>3313708.59</v>
      </c>
      <c r="S119">
        <v>564785.56999999995</v>
      </c>
      <c r="W119">
        <v>788746</v>
      </c>
      <c r="X119">
        <v>11838.71</v>
      </c>
      <c r="Y119">
        <v>904716</v>
      </c>
      <c r="AB119">
        <v>306966.59000000003</v>
      </c>
      <c r="AC119">
        <v>32048.32</v>
      </c>
      <c r="AG119">
        <v>9066.2000000000007</v>
      </c>
    </row>
    <row r="120" spans="1:33" x14ac:dyDescent="0.25">
      <c r="A120" t="s">
        <v>2801</v>
      </c>
      <c r="B120">
        <v>624443.91</v>
      </c>
      <c r="C120">
        <v>19528.7</v>
      </c>
      <c r="D120">
        <v>74109.36</v>
      </c>
      <c r="F120">
        <v>331221.99</v>
      </c>
      <c r="G120">
        <v>201863.02</v>
      </c>
      <c r="J120">
        <v>0</v>
      </c>
      <c r="L120">
        <v>120000</v>
      </c>
      <c r="M120">
        <v>37.380000000000003</v>
      </c>
      <c r="O120">
        <v>31765</v>
      </c>
      <c r="Q120">
        <v>-2523579.8199999998</v>
      </c>
      <c r="R120">
        <v>3532326.06</v>
      </c>
      <c r="S120">
        <v>603365.93999999994</v>
      </c>
      <c r="W120">
        <v>102448.5</v>
      </c>
      <c r="X120">
        <v>8591.76</v>
      </c>
      <c r="Y120">
        <v>270738.5</v>
      </c>
      <c r="AB120">
        <v>164617.19</v>
      </c>
      <c r="AC120">
        <v>72883.7</v>
      </c>
      <c r="AG120">
        <v>16479.75</v>
      </c>
    </row>
    <row r="121" spans="1:33" x14ac:dyDescent="0.25">
      <c r="A121" t="s">
        <v>2695</v>
      </c>
      <c r="B121">
        <v>433457.64</v>
      </c>
      <c r="C121">
        <v>10000</v>
      </c>
      <c r="D121">
        <v>154896.20000000001</v>
      </c>
      <c r="E121">
        <v>0</v>
      </c>
      <c r="F121">
        <v>995249.45</v>
      </c>
      <c r="G121">
        <v>254304.94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36.700000000000003</v>
      </c>
      <c r="N121">
        <v>0</v>
      </c>
      <c r="O121">
        <v>186000</v>
      </c>
      <c r="P121">
        <v>201641.54</v>
      </c>
      <c r="Q121">
        <v>0</v>
      </c>
      <c r="R121">
        <v>1454124.22</v>
      </c>
      <c r="S121">
        <v>595327.89</v>
      </c>
      <c r="W121">
        <v>547365</v>
      </c>
      <c r="X121">
        <v>19400</v>
      </c>
      <c r="Y121">
        <v>763586</v>
      </c>
      <c r="AB121">
        <v>187321.41</v>
      </c>
      <c r="AC121">
        <v>83126.710000000006</v>
      </c>
      <c r="AG121">
        <v>37933</v>
      </c>
    </row>
    <row r="122" spans="1:33" x14ac:dyDescent="0.25">
      <c r="A122" t="s">
        <v>2696</v>
      </c>
      <c r="B122">
        <v>568651.04</v>
      </c>
      <c r="C122">
        <v>0</v>
      </c>
      <c r="D122">
        <v>103674.07</v>
      </c>
      <c r="F122">
        <v>78772.77</v>
      </c>
      <c r="G122">
        <v>123524.96</v>
      </c>
      <c r="J122">
        <v>4500</v>
      </c>
      <c r="M122">
        <v>150.66999999999999</v>
      </c>
      <c r="P122">
        <v>344369.91999999998</v>
      </c>
      <c r="Q122">
        <v>-4717709.96</v>
      </c>
      <c r="R122">
        <v>5145573.0199999996</v>
      </c>
      <c r="S122">
        <v>566702.56000000006</v>
      </c>
      <c r="W122">
        <v>762624</v>
      </c>
      <c r="X122">
        <v>15200</v>
      </c>
      <c r="Y122">
        <v>964184</v>
      </c>
      <c r="AB122">
        <v>111639.7</v>
      </c>
      <c r="AC122">
        <v>26052.94</v>
      </c>
      <c r="AG122">
        <v>28189.25</v>
      </c>
    </row>
    <row r="123" spans="1:33" x14ac:dyDescent="0.25">
      <c r="A123" t="s">
        <v>2697</v>
      </c>
      <c r="B123">
        <v>256836.31</v>
      </c>
      <c r="C123">
        <v>0</v>
      </c>
      <c r="D123">
        <v>82740.92</v>
      </c>
      <c r="F123">
        <v>1</v>
      </c>
      <c r="G123">
        <v>-134841.64000000001</v>
      </c>
      <c r="M123">
        <v>0</v>
      </c>
      <c r="P123">
        <v>2649119.54</v>
      </c>
      <c r="Q123">
        <v>-5153797.42</v>
      </c>
      <c r="R123">
        <v>2682356.15</v>
      </c>
      <c r="S123">
        <v>252373.3</v>
      </c>
      <c r="W123">
        <v>74920</v>
      </c>
      <c r="X123">
        <v>8800</v>
      </c>
      <c r="Y123">
        <v>159830</v>
      </c>
      <c r="AB123">
        <v>96482</v>
      </c>
      <c r="AC123">
        <v>1666.64</v>
      </c>
    </row>
    <row r="124" spans="1:33" x14ac:dyDescent="0.25">
      <c r="A124" t="s">
        <v>2698</v>
      </c>
      <c r="B124">
        <v>491529.91</v>
      </c>
      <c r="C124">
        <v>0</v>
      </c>
      <c r="D124">
        <v>4555</v>
      </c>
      <c r="F124">
        <v>-156.97999999999999</v>
      </c>
      <c r="G124">
        <v>24750.69</v>
      </c>
      <c r="J124">
        <v>2500</v>
      </c>
      <c r="M124">
        <v>-467.6</v>
      </c>
      <c r="O124">
        <v>80000</v>
      </c>
      <c r="P124">
        <v>102744.59</v>
      </c>
      <c r="Q124">
        <v>-1873194.25</v>
      </c>
      <c r="R124">
        <v>2132666.9300000002</v>
      </c>
      <c r="S124">
        <v>324444.3</v>
      </c>
      <c r="W124">
        <v>402640</v>
      </c>
      <c r="X124">
        <v>22440</v>
      </c>
      <c r="Y124">
        <v>516622</v>
      </c>
      <c r="AB124">
        <v>134475.20000000001</v>
      </c>
      <c r="AC124">
        <v>19483.759999999998</v>
      </c>
      <c r="AG124">
        <v>2300</v>
      </c>
    </row>
    <row r="125" spans="1:33" x14ac:dyDescent="0.25">
      <c r="A125" t="s">
        <v>2699</v>
      </c>
      <c r="B125">
        <v>904901.4</v>
      </c>
      <c r="C125">
        <v>0</v>
      </c>
      <c r="D125">
        <v>150658.39000000001</v>
      </c>
      <c r="F125">
        <v>852743.87</v>
      </c>
      <c r="G125">
        <v>78162.509999999995</v>
      </c>
      <c r="M125">
        <v>0</v>
      </c>
      <c r="Q125">
        <v>-940100.83</v>
      </c>
      <c r="R125">
        <v>2748053.22</v>
      </c>
      <c r="S125">
        <v>689682.83</v>
      </c>
      <c r="W125">
        <v>685779.5</v>
      </c>
      <c r="X125">
        <v>16510</v>
      </c>
      <c r="Y125">
        <v>822999.5</v>
      </c>
      <c r="Z125">
        <v>880</v>
      </c>
      <c r="AA125">
        <v>1480</v>
      </c>
      <c r="AB125">
        <v>173292.48</v>
      </c>
      <c r="AC125">
        <v>33866.870000000003</v>
      </c>
      <c r="AG125">
        <v>63200.51</v>
      </c>
    </row>
    <row r="126" spans="1:33" x14ac:dyDescent="0.25">
      <c r="A126" t="s">
        <v>2700</v>
      </c>
      <c r="B126">
        <v>1121553.56</v>
      </c>
      <c r="C126">
        <v>0</v>
      </c>
      <c r="D126">
        <v>93199.31</v>
      </c>
      <c r="F126">
        <v>275660.88</v>
      </c>
      <c r="G126">
        <v>456769.62</v>
      </c>
      <c r="M126">
        <v>5000</v>
      </c>
      <c r="P126">
        <v>596494.93999999994</v>
      </c>
      <c r="Q126">
        <v>-1335662.26</v>
      </c>
      <c r="R126">
        <v>2407634.36</v>
      </c>
      <c r="S126">
        <v>345801.1</v>
      </c>
      <c r="W126">
        <v>480389</v>
      </c>
      <c r="X126">
        <v>11200</v>
      </c>
      <c r="Y126">
        <v>527843</v>
      </c>
      <c r="AB126">
        <v>100553.41</v>
      </c>
      <c r="AC126">
        <v>15871.98</v>
      </c>
      <c r="AG126">
        <v>3814.5</v>
      </c>
    </row>
    <row r="127" spans="1:33" x14ac:dyDescent="0.25">
      <c r="A127" t="s">
        <v>2701</v>
      </c>
      <c r="B127">
        <v>333215.35999999999</v>
      </c>
      <c r="C127">
        <v>0</v>
      </c>
      <c r="D127">
        <v>104555.68</v>
      </c>
      <c r="F127">
        <v>2175616.13</v>
      </c>
      <c r="G127">
        <v>82349.279999999999</v>
      </c>
      <c r="J127">
        <v>9285</v>
      </c>
      <c r="M127">
        <v>-968.71</v>
      </c>
      <c r="Q127">
        <v>-911347.78</v>
      </c>
      <c r="R127">
        <v>3580405.02</v>
      </c>
      <c r="S127">
        <v>438429.2</v>
      </c>
      <c r="W127">
        <v>637427</v>
      </c>
      <c r="X127">
        <v>11200</v>
      </c>
      <c r="Y127">
        <v>844579</v>
      </c>
      <c r="AB127">
        <v>82172.639999999999</v>
      </c>
      <c r="AC127">
        <v>26897.64</v>
      </c>
      <c r="AG127">
        <v>2834</v>
      </c>
    </row>
    <row r="128" spans="1:33" x14ac:dyDescent="0.25">
      <c r="A128" t="s">
        <v>2702</v>
      </c>
      <c r="B128">
        <v>1155631.03</v>
      </c>
      <c r="C128">
        <v>-3901</v>
      </c>
      <c r="D128">
        <v>43692.38</v>
      </c>
      <c r="F128">
        <v>235683.08</v>
      </c>
      <c r="G128">
        <v>45556.52</v>
      </c>
      <c r="M128">
        <v>216700</v>
      </c>
      <c r="P128">
        <v>1388545.52</v>
      </c>
      <c r="Q128">
        <v>-2413945.5</v>
      </c>
      <c r="R128">
        <v>2242898.44</v>
      </c>
      <c r="S128">
        <v>269894.55</v>
      </c>
      <c r="W128">
        <v>404360</v>
      </c>
      <c r="X128">
        <v>9200</v>
      </c>
      <c r="Y128">
        <v>448253</v>
      </c>
      <c r="Z128">
        <v>30000</v>
      </c>
      <c r="AB128">
        <v>84889</v>
      </c>
      <c r="AC128">
        <v>31949</v>
      </c>
    </row>
    <row r="129" spans="1:33" x14ac:dyDescent="0.25">
      <c r="A129" t="s">
        <v>2790</v>
      </c>
      <c r="B129">
        <v>436967.06</v>
      </c>
      <c r="C129">
        <v>0</v>
      </c>
      <c r="D129">
        <v>84648.27</v>
      </c>
      <c r="F129">
        <v>113775</v>
      </c>
      <c r="G129">
        <v>602451.22</v>
      </c>
      <c r="M129">
        <v>7838</v>
      </c>
      <c r="P129">
        <v>-4189079.08</v>
      </c>
      <c r="Q129">
        <v>1483739.32</v>
      </c>
      <c r="R129">
        <v>3888577.01</v>
      </c>
      <c r="S129">
        <v>317533.11</v>
      </c>
      <c r="W129">
        <v>461184.2</v>
      </c>
      <c r="Y129">
        <v>497118.2</v>
      </c>
      <c r="AB129">
        <v>142792.81</v>
      </c>
      <c r="AC129">
        <v>16100</v>
      </c>
    </row>
    <row r="130" spans="1:33" x14ac:dyDescent="0.25">
      <c r="A130" t="s">
        <v>2791</v>
      </c>
      <c r="B130">
        <v>93405.03</v>
      </c>
      <c r="C130">
        <v>0</v>
      </c>
      <c r="D130">
        <v>128.41</v>
      </c>
      <c r="E130">
        <v>0</v>
      </c>
      <c r="F130">
        <v>3306942.21</v>
      </c>
      <c r="G130">
        <v>228172.96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50680</v>
      </c>
      <c r="N130">
        <v>0</v>
      </c>
      <c r="O130">
        <v>0</v>
      </c>
      <c r="P130">
        <v>-3565905.4</v>
      </c>
      <c r="Q130">
        <v>1248941.1399999999</v>
      </c>
      <c r="R130">
        <v>6097995.7300000004</v>
      </c>
      <c r="S130">
        <v>261087.46</v>
      </c>
      <c r="W130">
        <v>340640</v>
      </c>
      <c r="X130">
        <v>16218.4</v>
      </c>
      <c r="Y130">
        <v>428418.4</v>
      </c>
      <c r="AB130">
        <v>127986.39</v>
      </c>
      <c r="AC130">
        <v>79001.8</v>
      </c>
      <c r="AF130">
        <v>3694.86</v>
      </c>
      <c r="AG130">
        <v>0</v>
      </c>
    </row>
    <row r="131" spans="1:33" x14ac:dyDescent="0.25">
      <c r="A131" t="s">
        <v>2703</v>
      </c>
      <c r="B131">
        <v>567586.57999999996</v>
      </c>
      <c r="C131">
        <v>112725</v>
      </c>
      <c r="D131">
        <v>349275.95</v>
      </c>
      <c r="F131">
        <v>422574.29</v>
      </c>
      <c r="G131">
        <v>92519.33</v>
      </c>
      <c r="J131">
        <v>0</v>
      </c>
      <c r="M131">
        <v>6528</v>
      </c>
      <c r="O131">
        <v>61620</v>
      </c>
      <c r="Q131">
        <v>-2880336.36</v>
      </c>
      <c r="R131">
        <v>3801437.29</v>
      </c>
      <c r="S131">
        <v>851656.11</v>
      </c>
      <c r="W131">
        <v>450156</v>
      </c>
      <c r="X131">
        <v>546501.34</v>
      </c>
      <c r="Y131">
        <v>703779</v>
      </c>
      <c r="AB131">
        <v>317261.15999999997</v>
      </c>
      <c r="AC131">
        <v>20550.099999999999</v>
      </c>
      <c r="AG131">
        <v>80930</v>
      </c>
    </row>
    <row r="132" spans="1:33" x14ac:dyDescent="0.25">
      <c r="A132" t="s">
        <v>2704</v>
      </c>
      <c r="B132">
        <v>537004.26</v>
      </c>
      <c r="C132">
        <v>13175.5</v>
      </c>
      <c r="D132">
        <v>560147.73</v>
      </c>
      <c r="F132">
        <v>370165.6</v>
      </c>
      <c r="G132">
        <v>104342.84</v>
      </c>
      <c r="J132">
        <v>7200</v>
      </c>
      <c r="M132">
        <v>5986</v>
      </c>
      <c r="O132">
        <v>118331</v>
      </c>
      <c r="Q132">
        <v>-1261859.77</v>
      </c>
      <c r="R132">
        <v>2453088.7400000002</v>
      </c>
      <c r="S132">
        <v>775103.29</v>
      </c>
      <c r="T132">
        <v>40200</v>
      </c>
      <c r="W132">
        <v>441227</v>
      </c>
      <c r="X132">
        <v>84600</v>
      </c>
      <c r="Y132">
        <v>695420</v>
      </c>
      <c r="Z132">
        <v>13500</v>
      </c>
      <c r="AB132">
        <v>180257.13</v>
      </c>
      <c r="AC132">
        <v>16234.04</v>
      </c>
      <c r="AG132">
        <v>58601.919999999998</v>
      </c>
    </row>
    <row r="133" spans="1:33" x14ac:dyDescent="0.25">
      <c r="A133" t="s">
        <v>2705</v>
      </c>
      <c r="B133">
        <v>862209.49</v>
      </c>
      <c r="C133">
        <v>41467.33</v>
      </c>
      <c r="D133">
        <v>332791.65000000002</v>
      </c>
      <c r="F133">
        <v>291892.76</v>
      </c>
      <c r="G133">
        <v>588714.96</v>
      </c>
      <c r="J133">
        <v>1000</v>
      </c>
      <c r="M133">
        <v>3364</v>
      </c>
      <c r="O133">
        <v>166000</v>
      </c>
      <c r="Q133">
        <v>-1680277.7</v>
      </c>
      <c r="R133">
        <v>3154881.69</v>
      </c>
      <c r="S133">
        <v>1138307.78</v>
      </c>
      <c r="T133">
        <v>206100</v>
      </c>
      <c r="W133">
        <v>963709</v>
      </c>
      <c r="X133">
        <v>188202.86</v>
      </c>
      <c r="Y133">
        <v>1110857</v>
      </c>
      <c r="AB133">
        <v>629058.89</v>
      </c>
      <c r="AC133">
        <v>55191.46</v>
      </c>
      <c r="AG133">
        <v>57247.31</v>
      </c>
    </row>
    <row r="134" spans="1:33" x14ac:dyDescent="0.25">
      <c r="A134" t="s">
        <v>2706</v>
      </c>
      <c r="B134">
        <v>666186.43999999994</v>
      </c>
      <c r="C134">
        <v>165670.9</v>
      </c>
      <c r="D134">
        <v>187366.42</v>
      </c>
      <c r="F134">
        <v>83586.38</v>
      </c>
      <c r="G134">
        <v>280017.11</v>
      </c>
      <c r="J134">
        <v>0</v>
      </c>
      <c r="M134">
        <v>6384</v>
      </c>
      <c r="O134">
        <v>61875</v>
      </c>
      <c r="P134">
        <v>-134551.09</v>
      </c>
      <c r="Q134">
        <v>1950</v>
      </c>
      <c r="R134">
        <v>1192306.58</v>
      </c>
      <c r="S134">
        <v>1115414.98</v>
      </c>
      <c r="T134">
        <v>20424</v>
      </c>
      <c r="W134">
        <v>347354</v>
      </c>
      <c r="X134">
        <v>124842.96</v>
      </c>
      <c r="Y134">
        <v>627091</v>
      </c>
      <c r="AB134">
        <v>382105.21</v>
      </c>
      <c r="AC134">
        <v>23318.22</v>
      </c>
      <c r="AG134">
        <v>171767.8</v>
      </c>
    </row>
    <row r="135" spans="1:33" x14ac:dyDescent="0.25">
      <c r="A135" t="s">
        <v>2707</v>
      </c>
      <c r="B135">
        <v>852285.2</v>
      </c>
      <c r="C135">
        <v>45789.5</v>
      </c>
      <c r="D135">
        <v>108443.2</v>
      </c>
      <c r="F135">
        <v>542842.62</v>
      </c>
      <c r="G135">
        <v>281542.65000000002</v>
      </c>
      <c r="J135">
        <v>0</v>
      </c>
      <c r="M135">
        <v>2890</v>
      </c>
      <c r="Q135">
        <v>-540340.19999999995</v>
      </c>
      <c r="R135">
        <v>2072080.16</v>
      </c>
      <c r="S135">
        <v>651251.6</v>
      </c>
      <c r="W135">
        <v>592140.18999999994</v>
      </c>
      <c r="X135">
        <v>215246.65</v>
      </c>
      <c r="Y135">
        <v>715115.19</v>
      </c>
      <c r="AB135">
        <v>233213.51</v>
      </c>
      <c r="AC135">
        <v>49232.36</v>
      </c>
      <c r="AG135">
        <v>72899.25</v>
      </c>
    </row>
    <row r="136" spans="1:33" x14ac:dyDescent="0.25">
      <c r="A136" t="s">
        <v>2708</v>
      </c>
      <c r="B136">
        <v>921249.44</v>
      </c>
      <c r="C136">
        <v>12368</v>
      </c>
      <c r="D136">
        <v>904062.64</v>
      </c>
      <c r="F136">
        <v>379489.65</v>
      </c>
      <c r="G136">
        <v>156419.69</v>
      </c>
      <c r="J136">
        <v>30527</v>
      </c>
      <c r="M136">
        <v>2978</v>
      </c>
      <c r="O136">
        <v>18000</v>
      </c>
      <c r="Q136">
        <v>-1434575.66</v>
      </c>
      <c r="R136">
        <v>3517785.78</v>
      </c>
      <c r="S136">
        <v>1608207.19</v>
      </c>
      <c r="T136">
        <v>9000</v>
      </c>
      <c r="W136">
        <v>303692</v>
      </c>
      <c r="X136">
        <v>78900</v>
      </c>
      <c r="Y136">
        <v>437126</v>
      </c>
      <c r="AB136">
        <v>456079.6</v>
      </c>
      <c r="AC136">
        <v>12419.12</v>
      </c>
      <c r="AG136">
        <v>726410.77</v>
      </c>
    </row>
    <row r="137" spans="1:33" x14ac:dyDescent="0.25">
      <c r="A137" t="s">
        <v>2709</v>
      </c>
      <c r="B137">
        <v>564669.35</v>
      </c>
      <c r="C137">
        <v>107603.25</v>
      </c>
      <c r="D137">
        <v>76359.27</v>
      </c>
      <c r="F137">
        <v>490159.02</v>
      </c>
      <c r="G137">
        <v>201000.25</v>
      </c>
      <c r="J137">
        <v>0</v>
      </c>
      <c r="M137">
        <v>2960</v>
      </c>
      <c r="O137">
        <v>87005</v>
      </c>
      <c r="Q137">
        <v>-1414854.76</v>
      </c>
      <c r="R137">
        <v>2461639.23</v>
      </c>
      <c r="S137">
        <v>679318.73</v>
      </c>
      <c r="T137">
        <v>80000</v>
      </c>
      <c r="W137">
        <v>648416</v>
      </c>
      <c r="X137">
        <v>70000</v>
      </c>
      <c r="Y137">
        <v>770662</v>
      </c>
      <c r="Z137">
        <v>1200</v>
      </c>
      <c r="AB137">
        <v>285394.78000000003</v>
      </c>
      <c r="AC137">
        <v>54483.12</v>
      </c>
      <c r="AG137">
        <v>49964</v>
      </c>
    </row>
    <row r="138" spans="1:33" x14ac:dyDescent="0.25">
      <c r="A138" t="s">
        <v>2710</v>
      </c>
      <c r="B138">
        <v>411991.6</v>
      </c>
      <c r="C138">
        <v>7476</v>
      </c>
      <c r="D138">
        <v>221517.4</v>
      </c>
      <c r="F138">
        <v>1712324.11</v>
      </c>
      <c r="G138">
        <v>121536.66</v>
      </c>
      <c r="J138">
        <v>0</v>
      </c>
      <c r="M138">
        <v>2860</v>
      </c>
      <c r="O138">
        <v>170100</v>
      </c>
      <c r="Q138">
        <v>740326.99</v>
      </c>
      <c r="R138">
        <v>1490475.39</v>
      </c>
      <c r="S138">
        <v>491488.45</v>
      </c>
      <c r="W138">
        <v>547600</v>
      </c>
      <c r="X138">
        <v>151973</v>
      </c>
      <c r="Y138">
        <v>706332</v>
      </c>
      <c r="AB138">
        <v>188743.02</v>
      </c>
      <c r="AC138">
        <v>59691.99</v>
      </c>
      <c r="AG138">
        <v>58915.31</v>
      </c>
    </row>
    <row r="139" spans="1:33" x14ac:dyDescent="0.25">
      <c r="A139" t="s">
        <v>2711</v>
      </c>
      <c r="B139">
        <v>356763.27</v>
      </c>
      <c r="C139">
        <v>24486.65</v>
      </c>
      <c r="D139">
        <v>437408.92</v>
      </c>
      <c r="F139">
        <v>1104580.03</v>
      </c>
      <c r="G139">
        <v>436117.97</v>
      </c>
      <c r="J139">
        <v>5500</v>
      </c>
      <c r="M139">
        <v>5902</v>
      </c>
      <c r="O139">
        <v>-14310</v>
      </c>
      <c r="Q139">
        <v>-1569739.96</v>
      </c>
      <c r="R139">
        <v>3529981.97</v>
      </c>
      <c r="S139">
        <v>1081117.93</v>
      </c>
      <c r="W139">
        <v>790157</v>
      </c>
      <c r="X139">
        <v>283060.46000000002</v>
      </c>
      <c r="Y139">
        <v>1040645</v>
      </c>
      <c r="AB139">
        <v>473599.33</v>
      </c>
      <c r="AC139">
        <v>53081.9</v>
      </c>
      <c r="AG139">
        <v>33867.75</v>
      </c>
    </row>
    <row r="140" spans="1:33" x14ac:dyDescent="0.25">
      <c r="A140" t="s">
        <v>2712</v>
      </c>
      <c r="B140">
        <v>749379.31</v>
      </c>
      <c r="C140">
        <v>182251.5</v>
      </c>
      <c r="D140">
        <v>166183.18</v>
      </c>
      <c r="F140">
        <v>323404.83</v>
      </c>
      <c r="G140">
        <v>175158.55</v>
      </c>
      <c r="J140">
        <v>0</v>
      </c>
      <c r="M140">
        <v>1288</v>
      </c>
      <c r="O140">
        <v>111825</v>
      </c>
      <c r="Q140">
        <v>-242976.92</v>
      </c>
      <c r="R140">
        <v>1467910.57</v>
      </c>
      <c r="S140">
        <v>1896077.84</v>
      </c>
      <c r="W140">
        <v>471575</v>
      </c>
      <c r="X140">
        <v>93726.79</v>
      </c>
      <c r="Y140">
        <v>555707</v>
      </c>
      <c r="AB140">
        <v>358824.86</v>
      </c>
      <c r="AC140">
        <v>24110.799999999999</v>
      </c>
      <c r="AG140">
        <v>1086406.25</v>
      </c>
    </row>
    <row r="141" spans="1:33" x14ac:dyDescent="0.25">
      <c r="A141" t="s">
        <v>2713</v>
      </c>
      <c r="B141">
        <v>250328.57</v>
      </c>
      <c r="C141">
        <v>8137</v>
      </c>
      <c r="D141">
        <v>94758.84</v>
      </c>
      <c r="F141">
        <v>240830.64</v>
      </c>
      <c r="G141">
        <v>206042.04</v>
      </c>
      <c r="J141">
        <v>10000</v>
      </c>
      <c r="M141">
        <v>1876</v>
      </c>
      <c r="O141">
        <v>27525</v>
      </c>
      <c r="Q141">
        <v>218811.11</v>
      </c>
      <c r="R141">
        <v>431311.75</v>
      </c>
      <c r="S141">
        <v>1032177.1</v>
      </c>
      <c r="U141">
        <v>252.5</v>
      </c>
      <c r="W141">
        <v>431008.5</v>
      </c>
      <c r="X141">
        <v>70000</v>
      </c>
      <c r="Y141">
        <v>589461.5</v>
      </c>
      <c r="AB141">
        <v>260335.37</v>
      </c>
      <c r="AC141">
        <v>25973.26</v>
      </c>
      <c r="AG141">
        <v>414397</v>
      </c>
    </row>
    <row r="142" spans="1:33" x14ac:dyDescent="0.25">
      <c r="A142" t="s">
        <v>2714</v>
      </c>
      <c r="B142">
        <v>469064.98</v>
      </c>
      <c r="C142">
        <v>56898.5</v>
      </c>
      <c r="D142">
        <v>175791.86</v>
      </c>
      <c r="F142">
        <v>476776.91</v>
      </c>
      <c r="G142">
        <v>435604.13</v>
      </c>
      <c r="J142">
        <v>5000</v>
      </c>
      <c r="M142">
        <v>2448</v>
      </c>
      <c r="O142">
        <v>35970</v>
      </c>
      <c r="Q142">
        <v>-781600.61</v>
      </c>
      <c r="R142">
        <v>2115546</v>
      </c>
      <c r="S142">
        <v>752208.57</v>
      </c>
      <c r="T142">
        <v>20000</v>
      </c>
      <c r="W142">
        <v>519120</v>
      </c>
      <c r="X142">
        <v>104289.63</v>
      </c>
      <c r="Y142">
        <v>630142</v>
      </c>
      <c r="AB142">
        <v>283861.21000000002</v>
      </c>
      <c r="AC142">
        <v>77136.399999999994</v>
      </c>
      <c r="AG142">
        <v>55397.8</v>
      </c>
    </row>
    <row r="143" spans="1:33" x14ac:dyDescent="0.25">
      <c r="A143" t="s">
        <v>2715</v>
      </c>
      <c r="B143">
        <v>178333.73</v>
      </c>
      <c r="C143">
        <v>17940.150000000001</v>
      </c>
      <c r="D143">
        <v>183022.78</v>
      </c>
      <c r="F143">
        <v>932621.38</v>
      </c>
      <c r="G143">
        <v>97357.66</v>
      </c>
      <c r="J143">
        <v>0</v>
      </c>
      <c r="M143">
        <v>3822</v>
      </c>
      <c r="Q143">
        <v>-922601.01</v>
      </c>
      <c r="R143">
        <v>2263113.85</v>
      </c>
      <c r="S143">
        <v>496250.48</v>
      </c>
      <c r="W143">
        <v>330328.5</v>
      </c>
      <c r="X143">
        <v>79200</v>
      </c>
      <c r="Y143">
        <v>490783.5</v>
      </c>
      <c r="AB143">
        <v>148180.99</v>
      </c>
      <c r="AC143">
        <v>64161.120000000003</v>
      </c>
      <c r="AG143">
        <v>48084.45</v>
      </c>
    </row>
    <row r="144" spans="1:33" x14ac:dyDescent="0.25">
      <c r="A144" t="s">
        <v>2716</v>
      </c>
      <c r="B144">
        <v>191082.75</v>
      </c>
      <c r="C144">
        <v>117176.5</v>
      </c>
      <c r="D144">
        <v>562049.29</v>
      </c>
      <c r="F144">
        <v>632021.19999999995</v>
      </c>
      <c r="G144">
        <v>176276.5</v>
      </c>
      <c r="J144">
        <v>4000</v>
      </c>
      <c r="M144">
        <v>2678</v>
      </c>
      <c r="O144">
        <v>27500</v>
      </c>
      <c r="Q144">
        <v>-1204844.57</v>
      </c>
      <c r="R144">
        <v>2512572.4500000002</v>
      </c>
      <c r="S144">
        <v>641175.42000000004</v>
      </c>
      <c r="T144">
        <v>27000</v>
      </c>
      <c r="W144">
        <v>868504</v>
      </c>
      <c r="X144">
        <v>190136.01</v>
      </c>
      <c r="Y144">
        <v>980236</v>
      </c>
      <c r="AB144">
        <v>283460.21999999997</v>
      </c>
      <c r="AC144">
        <v>31928.1</v>
      </c>
      <c r="AG144">
        <v>41579.96</v>
      </c>
    </row>
    <row r="145" spans="1:33" x14ac:dyDescent="0.25">
      <c r="A145" t="s">
        <v>2717</v>
      </c>
      <c r="B145">
        <v>959696.37</v>
      </c>
      <c r="C145">
        <v>161141.47</v>
      </c>
      <c r="D145">
        <v>115115.13</v>
      </c>
      <c r="F145">
        <v>1718443.18</v>
      </c>
      <c r="G145">
        <v>386455.69</v>
      </c>
      <c r="J145">
        <v>0</v>
      </c>
      <c r="M145">
        <v>5208</v>
      </c>
      <c r="O145">
        <v>27000</v>
      </c>
      <c r="Q145">
        <v>1556181.84</v>
      </c>
      <c r="R145">
        <v>1298036.29</v>
      </c>
      <c r="S145">
        <v>1077162.3500000001</v>
      </c>
      <c r="T145">
        <v>18000</v>
      </c>
      <c r="W145">
        <v>515157</v>
      </c>
      <c r="X145">
        <v>223605.11</v>
      </c>
      <c r="Y145">
        <v>742557</v>
      </c>
      <c r="AB145">
        <v>376468.89</v>
      </c>
      <c r="AC145">
        <v>81750.740000000005</v>
      </c>
      <c r="AG145">
        <v>45009.56</v>
      </c>
    </row>
    <row r="146" spans="1:33" x14ac:dyDescent="0.25">
      <c r="A146" t="s">
        <v>2718</v>
      </c>
      <c r="B146">
        <v>532752.63</v>
      </c>
      <c r="C146">
        <v>50569.21</v>
      </c>
      <c r="D146">
        <v>659428.52</v>
      </c>
      <c r="F146">
        <v>702142.02</v>
      </c>
      <c r="G146">
        <v>480739.36</v>
      </c>
      <c r="J146">
        <v>12277</v>
      </c>
      <c r="M146">
        <v>23303</v>
      </c>
      <c r="Q146">
        <v>593992.44999999995</v>
      </c>
      <c r="R146">
        <v>1854562.35</v>
      </c>
      <c r="S146">
        <v>532625.68000000005</v>
      </c>
      <c r="W146">
        <v>590331</v>
      </c>
      <c r="X146">
        <v>47869.68</v>
      </c>
      <c r="Y146">
        <v>685906</v>
      </c>
      <c r="AB146">
        <v>290158.33</v>
      </c>
      <c r="AC146">
        <v>47707.87</v>
      </c>
      <c r="AG146">
        <v>12173.52</v>
      </c>
    </row>
    <row r="147" spans="1:33" x14ac:dyDescent="0.25">
      <c r="A147" t="s">
        <v>2719</v>
      </c>
      <c r="B147">
        <v>1895560.39</v>
      </c>
      <c r="C147">
        <v>50159.75</v>
      </c>
      <c r="D147">
        <v>45246.21</v>
      </c>
      <c r="F147">
        <v>566475.03</v>
      </c>
      <c r="G147">
        <v>634970.68000000005</v>
      </c>
      <c r="J147">
        <v>0</v>
      </c>
      <c r="M147">
        <v>0</v>
      </c>
      <c r="Q147">
        <v>-811151.56</v>
      </c>
      <c r="R147">
        <v>3974625.34</v>
      </c>
      <c r="S147">
        <v>849379.12</v>
      </c>
      <c r="W147">
        <v>564018</v>
      </c>
      <c r="X147">
        <v>71593.2</v>
      </c>
      <c r="Y147">
        <v>750805</v>
      </c>
      <c r="AB147">
        <v>333726.27</v>
      </c>
      <c r="AC147">
        <v>140793.47</v>
      </c>
      <c r="AG147">
        <v>20523.3</v>
      </c>
    </row>
    <row r="148" spans="1:33" x14ac:dyDescent="0.25">
      <c r="A148" t="s">
        <v>2720</v>
      </c>
      <c r="B148">
        <v>740187.38</v>
      </c>
      <c r="C148">
        <v>16186</v>
      </c>
      <c r="D148">
        <v>92151.85</v>
      </c>
      <c r="F148">
        <v>882095.77</v>
      </c>
      <c r="G148">
        <v>513324.65</v>
      </c>
      <c r="J148">
        <v>9000</v>
      </c>
      <c r="M148">
        <v>3937</v>
      </c>
      <c r="Q148">
        <v>1952328.05</v>
      </c>
      <c r="S148">
        <v>573531.73</v>
      </c>
      <c r="W148">
        <v>660413</v>
      </c>
      <c r="X148">
        <v>172236.68</v>
      </c>
      <c r="Y148">
        <v>838023</v>
      </c>
      <c r="AB148">
        <v>160967.93</v>
      </c>
      <c r="AC148">
        <v>99195.98</v>
      </c>
      <c r="AE148">
        <v>15954</v>
      </c>
    </row>
    <row r="149" spans="1:33" x14ac:dyDescent="0.25">
      <c r="A149" t="s">
        <v>2721</v>
      </c>
      <c r="B149">
        <v>1853123.73</v>
      </c>
      <c r="C149">
        <v>137903.1</v>
      </c>
      <c r="D149">
        <v>32747.01</v>
      </c>
      <c r="F149">
        <v>552778.05000000005</v>
      </c>
      <c r="G149">
        <v>509821.86</v>
      </c>
      <c r="J149">
        <v>13440</v>
      </c>
      <c r="K149">
        <v>1003.5</v>
      </c>
      <c r="M149">
        <v>5496.87</v>
      </c>
      <c r="Q149">
        <v>385994.01</v>
      </c>
      <c r="R149">
        <v>2538450.7999999998</v>
      </c>
      <c r="S149">
        <v>556813.5</v>
      </c>
      <c r="W149">
        <v>625400</v>
      </c>
      <c r="X149">
        <v>31850</v>
      </c>
      <c r="Y149">
        <v>718198.8</v>
      </c>
      <c r="AB149">
        <v>224477.06</v>
      </c>
      <c r="AC149">
        <v>136687.87</v>
      </c>
    </row>
    <row r="150" spans="1:33" x14ac:dyDescent="0.25">
      <c r="A150" t="s">
        <v>2722</v>
      </c>
      <c r="B150">
        <v>1407785.67</v>
      </c>
      <c r="C150">
        <v>165408.54</v>
      </c>
      <c r="D150">
        <v>626639.12</v>
      </c>
      <c r="F150">
        <v>904465.14</v>
      </c>
      <c r="G150">
        <v>307697.15000000002</v>
      </c>
      <c r="J150">
        <v>7260</v>
      </c>
      <c r="M150">
        <v>0</v>
      </c>
      <c r="Q150">
        <v>206048.06</v>
      </c>
      <c r="R150">
        <v>3053279.47</v>
      </c>
      <c r="S150">
        <v>957939.08</v>
      </c>
      <c r="W150">
        <v>580674.5</v>
      </c>
      <c r="X150">
        <v>27971.759999999998</v>
      </c>
      <c r="Y150">
        <v>842750.5</v>
      </c>
      <c r="AB150">
        <v>357669.6</v>
      </c>
      <c r="AC150">
        <v>47761.72</v>
      </c>
      <c r="AG150">
        <v>22537</v>
      </c>
    </row>
    <row r="151" spans="1:33" x14ac:dyDescent="0.25">
      <c r="A151" t="s">
        <v>2723</v>
      </c>
      <c r="B151">
        <v>1175825.1100000001</v>
      </c>
      <c r="C151">
        <v>29818.69</v>
      </c>
      <c r="D151">
        <v>82255.399999999994</v>
      </c>
      <c r="F151">
        <v>218216.12</v>
      </c>
      <c r="G151">
        <v>258712.41</v>
      </c>
      <c r="J151">
        <v>4000</v>
      </c>
      <c r="Q151">
        <v>-389186.34</v>
      </c>
      <c r="R151">
        <v>1819262.69</v>
      </c>
      <c r="S151">
        <v>923544.17</v>
      </c>
      <c r="W151">
        <v>532728</v>
      </c>
      <c r="X151">
        <v>20147.84</v>
      </c>
      <c r="Y151">
        <v>673770</v>
      </c>
      <c r="AB151">
        <v>242951.87</v>
      </c>
      <c r="AC151">
        <v>37780.07</v>
      </c>
      <c r="AG151">
        <v>56841.69</v>
      </c>
    </row>
    <row r="152" spans="1:33" x14ac:dyDescent="0.25">
      <c r="A152" t="s">
        <v>2724</v>
      </c>
      <c r="B152">
        <v>335527.3</v>
      </c>
      <c r="C152">
        <v>0</v>
      </c>
      <c r="D152">
        <v>574613.26</v>
      </c>
      <c r="F152">
        <v>752278.48</v>
      </c>
      <c r="G152">
        <v>297134</v>
      </c>
      <c r="J152">
        <v>4940</v>
      </c>
      <c r="M152">
        <v>1759</v>
      </c>
      <c r="Q152">
        <v>-278811.15000000002</v>
      </c>
      <c r="R152">
        <v>2522678.58</v>
      </c>
      <c r="S152">
        <v>525120.25</v>
      </c>
      <c r="W152">
        <v>674030</v>
      </c>
      <c r="X152">
        <v>88366.64</v>
      </c>
      <c r="Y152">
        <v>824139</v>
      </c>
      <c r="AB152">
        <v>568773.1</v>
      </c>
      <c r="AC152">
        <v>71470.080000000002</v>
      </c>
      <c r="AG152">
        <v>10294.1</v>
      </c>
    </row>
    <row r="153" spans="1:33" x14ac:dyDescent="0.25">
      <c r="A153" t="s">
        <v>2725</v>
      </c>
      <c r="B153">
        <v>469573.63</v>
      </c>
      <c r="C153">
        <v>17227</v>
      </c>
      <c r="D153">
        <v>159673.31</v>
      </c>
      <c r="F153">
        <v>747767.38</v>
      </c>
      <c r="G153">
        <v>388146.9</v>
      </c>
      <c r="J153">
        <v>3500</v>
      </c>
      <c r="M153">
        <v>0</v>
      </c>
      <c r="Q153">
        <v>-3036639.06</v>
      </c>
      <c r="R153">
        <v>4801199.47</v>
      </c>
      <c r="S153">
        <v>517296.55</v>
      </c>
      <c r="W153">
        <v>283542</v>
      </c>
      <c r="X153">
        <v>73830</v>
      </c>
      <c r="Y153">
        <v>355983</v>
      </c>
      <c r="AB153">
        <v>184256.54</v>
      </c>
      <c r="AC153">
        <v>135059.88</v>
      </c>
      <c r="AG153">
        <v>14963.4</v>
      </c>
    </row>
    <row r="154" spans="1:33" x14ac:dyDescent="0.25">
      <c r="A154" t="s">
        <v>2726</v>
      </c>
      <c r="B154">
        <v>427148.67</v>
      </c>
      <c r="C154">
        <v>11658.6</v>
      </c>
      <c r="D154">
        <v>481194.56</v>
      </c>
      <c r="F154">
        <v>878901.18</v>
      </c>
      <c r="G154">
        <v>505867.71</v>
      </c>
      <c r="J154">
        <v>65000</v>
      </c>
      <c r="K154">
        <v>2501</v>
      </c>
      <c r="M154">
        <v>2130.09</v>
      </c>
      <c r="Q154">
        <v>-2942727.27</v>
      </c>
      <c r="R154">
        <v>5209136.26</v>
      </c>
      <c r="S154">
        <v>519299.2</v>
      </c>
      <c r="W154">
        <v>801135.5</v>
      </c>
      <c r="X154">
        <v>42852.72</v>
      </c>
      <c r="Y154">
        <v>898845.5</v>
      </c>
      <c r="AB154">
        <v>192941.18</v>
      </c>
      <c r="AC154">
        <v>187009.54</v>
      </c>
      <c r="AG154">
        <v>11058</v>
      </c>
    </row>
    <row r="155" spans="1:33" x14ac:dyDescent="0.25">
      <c r="A155" t="s">
        <v>2727</v>
      </c>
      <c r="B155">
        <v>935852.11</v>
      </c>
      <c r="C155">
        <v>27413.8</v>
      </c>
      <c r="D155">
        <v>488527.82</v>
      </c>
      <c r="F155">
        <v>603093.91</v>
      </c>
      <c r="G155">
        <v>345099.7</v>
      </c>
      <c r="J155">
        <v>3500</v>
      </c>
      <c r="M155">
        <v>0</v>
      </c>
      <c r="Q155">
        <v>-141025.79</v>
      </c>
      <c r="R155">
        <v>2453318.4700000002</v>
      </c>
      <c r="S155">
        <v>590461.87</v>
      </c>
      <c r="W155">
        <v>467698</v>
      </c>
      <c r="X155">
        <v>40953.599999999999</v>
      </c>
      <c r="Y155">
        <v>543682</v>
      </c>
      <c r="Z155">
        <v>1320</v>
      </c>
      <c r="AB155">
        <v>244402.5</v>
      </c>
      <c r="AC155">
        <v>85964.13</v>
      </c>
      <c r="AG155">
        <v>7801.25</v>
      </c>
    </row>
    <row r="156" spans="1:33" x14ac:dyDescent="0.25">
      <c r="A156" t="s">
        <v>2728</v>
      </c>
      <c r="B156">
        <v>2590290.12</v>
      </c>
      <c r="C156">
        <v>109783.33</v>
      </c>
      <c r="D156">
        <v>977918.69</v>
      </c>
      <c r="F156">
        <v>298392.34000000003</v>
      </c>
      <c r="G156">
        <v>1807376.18</v>
      </c>
      <c r="J156">
        <v>5500</v>
      </c>
      <c r="M156">
        <v>0</v>
      </c>
      <c r="Q156">
        <v>814180.44</v>
      </c>
      <c r="R156">
        <v>4517827.99</v>
      </c>
      <c r="S156">
        <v>1062353.31</v>
      </c>
      <c r="T156">
        <v>245150</v>
      </c>
      <c r="W156">
        <v>939260</v>
      </c>
      <c r="X156">
        <v>70296.800000000003</v>
      </c>
      <c r="Y156">
        <v>1207059</v>
      </c>
      <c r="AB156">
        <v>300115.11</v>
      </c>
      <c r="AC156">
        <v>140543</v>
      </c>
      <c r="AG156">
        <v>23427.040000000001</v>
      </c>
    </row>
    <row r="157" spans="1:33" x14ac:dyDescent="0.25">
      <c r="A157" t="s">
        <v>2729</v>
      </c>
      <c r="B157">
        <v>425894.33</v>
      </c>
      <c r="C157">
        <v>19367</v>
      </c>
      <c r="D157">
        <v>64635.040000000001</v>
      </c>
      <c r="F157">
        <v>519379.64</v>
      </c>
      <c r="G157">
        <v>343244.76</v>
      </c>
      <c r="J157">
        <v>0</v>
      </c>
      <c r="Q157">
        <v>-1518657.96</v>
      </c>
      <c r="R157">
        <v>3061336.79</v>
      </c>
      <c r="S157">
        <v>601119.46</v>
      </c>
      <c r="W157">
        <v>449946</v>
      </c>
      <c r="X157">
        <v>80894.8</v>
      </c>
      <c r="Y157">
        <v>569626</v>
      </c>
      <c r="AB157">
        <v>426002.66</v>
      </c>
      <c r="AC157">
        <v>94123.16</v>
      </c>
      <c r="AG157">
        <v>32737.5</v>
      </c>
    </row>
    <row r="158" spans="1:33" x14ac:dyDescent="0.25">
      <c r="A158" t="s">
        <v>2730</v>
      </c>
      <c r="B158">
        <v>695286.97</v>
      </c>
      <c r="C158">
        <v>34377.75</v>
      </c>
      <c r="D158">
        <v>425168.2</v>
      </c>
      <c r="F158">
        <v>1686677.33</v>
      </c>
      <c r="G158">
        <v>587195.65</v>
      </c>
      <c r="J158">
        <v>0</v>
      </c>
      <c r="M158">
        <v>0</v>
      </c>
      <c r="Q158">
        <v>1166410.47</v>
      </c>
      <c r="R158">
        <v>2227904.62</v>
      </c>
      <c r="S158">
        <v>522367.5</v>
      </c>
      <c r="W158">
        <v>450520</v>
      </c>
      <c r="X158">
        <v>45097.2</v>
      </c>
      <c r="Y158">
        <v>544765</v>
      </c>
      <c r="AB158">
        <v>310735.67</v>
      </c>
      <c r="AC158">
        <v>6767.46</v>
      </c>
      <c r="AG158">
        <v>19185.05</v>
      </c>
    </row>
    <row r="159" spans="1:33" x14ac:dyDescent="0.25">
      <c r="A159" t="s">
        <v>2731</v>
      </c>
      <c r="B159">
        <v>818471.9</v>
      </c>
      <c r="C159">
        <v>76877.16</v>
      </c>
      <c r="D159">
        <v>517026.51</v>
      </c>
      <c r="F159">
        <v>1376493.08</v>
      </c>
      <c r="G159">
        <v>319162.68</v>
      </c>
      <c r="J159">
        <v>4500</v>
      </c>
      <c r="M159">
        <v>0</v>
      </c>
      <c r="O159">
        <v>464</v>
      </c>
      <c r="Q159">
        <v>1434153.93</v>
      </c>
      <c r="R159">
        <v>1652500.79</v>
      </c>
      <c r="S159">
        <v>516749.37</v>
      </c>
      <c r="W159">
        <v>522598</v>
      </c>
      <c r="X159">
        <v>60436</v>
      </c>
      <c r="Y159">
        <v>602716</v>
      </c>
      <c r="AB159">
        <v>262191.44</v>
      </c>
      <c r="AC159">
        <v>46563.32</v>
      </c>
    </row>
    <row r="160" spans="1:33" x14ac:dyDescent="0.25">
      <c r="A160" t="s">
        <v>2732</v>
      </c>
      <c r="B160">
        <v>475619.39</v>
      </c>
      <c r="C160">
        <v>0</v>
      </c>
      <c r="D160">
        <v>169827.77</v>
      </c>
      <c r="F160">
        <v>1119156.67</v>
      </c>
      <c r="G160">
        <v>546230.06000000006</v>
      </c>
      <c r="M160">
        <v>497</v>
      </c>
      <c r="Q160">
        <v>186935.9</v>
      </c>
      <c r="R160">
        <v>2038406.69</v>
      </c>
      <c r="S160">
        <v>545606.09</v>
      </c>
      <c r="W160">
        <v>716074</v>
      </c>
      <c r="X160">
        <v>13962.4</v>
      </c>
      <c r="Y160">
        <v>776978</v>
      </c>
      <c r="AB160">
        <v>261718.27</v>
      </c>
      <c r="AC160">
        <v>46358.29</v>
      </c>
    </row>
    <row r="161" spans="1:33" x14ac:dyDescent="0.25">
      <c r="A161" t="s">
        <v>2733</v>
      </c>
      <c r="B161">
        <v>1120842.22</v>
      </c>
      <c r="C161">
        <v>5844.08</v>
      </c>
      <c r="D161">
        <v>69315.460000000006</v>
      </c>
      <c r="F161">
        <v>1176102.8400000001</v>
      </c>
      <c r="G161">
        <v>616418.5</v>
      </c>
      <c r="J161">
        <v>170500</v>
      </c>
      <c r="M161">
        <v>807</v>
      </c>
      <c r="Q161">
        <v>203749.15</v>
      </c>
      <c r="R161">
        <v>2546107.46</v>
      </c>
      <c r="S161">
        <v>564898.79</v>
      </c>
      <c r="W161">
        <v>620396</v>
      </c>
      <c r="X161">
        <v>62453.94</v>
      </c>
      <c r="Y161">
        <v>680130.5</v>
      </c>
      <c r="AB161">
        <v>209801.86</v>
      </c>
      <c r="AC161">
        <v>122998.03</v>
      </c>
      <c r="AG161">
        <v>11870.43</v>
      </c>
    </row>
    <row r="162" spans="1:33" x14ac:dyDescent="0.25">
      <c r="A162" t="s">
        <v>2734</v>
      </c>
      <c r="B162">
        <v>625882.22</v>
      </c>
      <c r="C162">
        <v>42482.54</v>
      </c>
      <c r="D162">
        <v>127558.54</v>
      </c>
      <c r="F162">
        <v>225735.13</v>
      </c>
      <c r="G162">
        <v>592338.85</v>
      </c>
      <c r="J162">
        <v>19600</v>
      </c>
      <c r="M162">
        <v>2856</v>
      </c>
      <c r="Q162">
        <v>-1414221.85</v>
      </c>
      <c r="R162">
        <v>2320392.7599999998</v>
      </c>
      <c r="S162">
        <v>763050.89</v>
      </c>
      <c r="U162">
        <v>287.02</v>
      </c>
      <c r="W162">
        <v>358358</v>
      </c>
      <c r="X162">
        <v>38082.32</v>
      </c>
      <c r="Y162">
        <v>409252</v>
      </c>
      <c r="AB162">
        <v>64923.68</v>
      </c>
      <c r="AC162">
        <v>21088.69</v>
      </c>
      <c r="AG162">
        <v>16912.09</v>
      </c>
    </row>
    <row r="163" spans="1:33" x14ac:dyDescent="0.25">
      <c r="A163" t="s">
        <v>2794</v>
      </c>
      <c r="B163">
        <v>735350.91</v>
      </c>
      <c r="C163">
        <v>19838.5</v>
      </c>
      <c r="D163">
        <v>188882.58</v>
      </c>
      <c r="F163">
        <v>754275.18</v>
      </c>
      <c r="G163">
        <v>374080.4</v>
      </c>
      <c r="J163">
        <v>3000</v>
      </c>
      <c r="M163">
        <v>1091</v>
      </c>
      <c r="Q163">
        <v>-762225.74</v>
      </c>
      <c r="R163">
        <v>2754433.99</v>
      </c>
      <c r="S163">
        <v>548645.5</v>
      </c>
      <c r="W163">
        <v>527576</v>
      </c>
      <c r="X163">
        <v>40023.120000000003</v>
      </c>
      <c r="Y163">
        <v>603023</v>
      </c>
      <c r="AB163">
        <v>160034.56</v>
      </c>
      <c r="AC163">
        <v>136688.04</v>
      </c>
      <c r="AG163">
        <v>10887</v>
      </c>
    </row>
    <row r="164" spans="1:33" x14ac:dyDescent="0.25">
      <c r="A164" t="s">
        <v>2798</v>
      </c>
      <c r="B164">
        <v>864244.99</v>
      </c>
      <c r="C164">
        <v>937.88</v>
      </c>
      <c r="D164">
        <v>120010.03</v>
      </c>
      <c r="F164">
        <v>490030</v>
      </c>
      <c r="G164">
        <v>285805.23</v>
      </c>
      <c r="J164">
        <v>0</v>
      </c>
      <c r="M164">
        <v>0</v>
      </c>
      <c r="Q164">
        <v>-2845938.96</v>
      </c>
      <c r="R164">
        <v>4163724</v>
      </c>
      <c r="S164">
        <v>864843.46</v>
      </c>
      <c r="U164">
        <v>0.72</v>
      </c>
      <c r="W164">
        <v>481891.5</v>
      </c>
      <c r="X164">
        <v>63069.120000000003</v>
      </c>
      <c r="Y164">
        <v>507525.5</v>
      </c>
      <c r="AA164">
        <v>2520</v>
      </c>
      <c r="AB164">
        <v>182485.35</v>
      </c>
      <c r="AC164">
        <v>25136.68</v>
      </c>
      <c r="AG164">
        <v>39058.44</v>
      </c>
    </row>
    <row r="165" spans="1:33" x14ac:dyDescent="0.25">
      <c r="A165" t="s">
        <v>2802</v>
      </c>
      <c r="B165">
        <v>405722.76</v>
      </c>
      <c r="C165">
        <v>51840.61</v>
      </c>
      <c r="D165">
        <v>603622.43999999994</v>
      </c>
      <c r="F165">
        <v>664792.13</v>
      </c>
      <c r="G165">
        <v>536904.38</v>
      </c>
      <c r="J165">
        <v>56000</v>
      </c>
      <c r="M165">
        <v>2803</v>
      </c>
      <c r="Q165">
        <v>-1124117.8799999999</v>
      </c>
      <c r="R165">
        <v>3254719.47</v>
      </c>
      <c r="S165">
        <v>462472.16</v>
      </c>
      <c r="W165">
        <v>517114.5</v>
      </c>
      <c r="X165">
        <v>12607.6</v>
      </c>
      <c r="Y165">
        <v>604137.5</v>
      </c>
      <c r="AB165">
        <v>80196.210000000006</v>
      </c>
      <c r="AC165">
        <v>79528.039999999994</v>
      </c>
      <c r="AG165">
        <v>15107.86</v>
      </c>
    </row>
    <row r="166" spans="1:33" x14ac:dyDescent="0.25">
      <c r="A166" t="s">
        <v>2735</v>
      </c>
      <c r="B166">
        <v>748613</v>
      </c>
      <c r="C166">
        <v>1281871.2</v>
      </c>
      <c r="D166">
        <v>78398.23</v>
      </c>
      <c r="F166">
        <v>279123.33</v>
      </c>
      <c r="G166">
        <v>316811.09000000003</v>
      </c>
      <c r="J166">
        <v>3000</v>
      </c>
      <c r="M166">
        <v>84.12</v>
      </c>
      <c r="Q166">
        <v>-2597590.71</v>
      </c>
      <c r="R166">
        <v>5043639.74</v>
      </c>
      <c r="S166">
        <v>780943.79</v>
      </c>
      <c r="W166">
        <v>707036.4</v>
      </c>
      <c r="Y166">
        <v>860216.4</v>
      </c>
      <c r="AB166">
        <v>153084.35</v>
      </c>
      <c r="AC166">
        <v>48102.04</v>
      </c>
    </row>
    <row r="167" spans="1:33" x14ac:dyDescent="0.25">
      <c r="A167" t="s">
        <v>2736</v>
      </c>
      <c r="B167">
        <v>232206.83</v>
      </c>
      <c r="C167">
        <v>47555.3</v>
      </c>
      <c r="D167">
        <v>12294.33</v>
      </c>
      <c r="F167">
        <v>586027.72</v>
      </c>
      <c r="G167">
        <v>932055.62</v>
      </c>
      <c r="J167">
        <v>3000</v>
      </c>
      <c r="M167">
        <v>388.04</v>
      </c>
      <c r="Q167">
        <v>-2169983.02</v>
      </c>
      <c r="R167">
        <v>3325480.98</v>
      </c>
      <c r="S167">
        <v>1179241.1599999999</v>
      </c>
      <c r="W167">
        <v>337218</v>
      </c>
      <c r="Y167">
        <v>431362</v>
      </c>
      <c r="Z167">
        <v>400</v>
      </c>
      <c r="AA167">
        <v>1520</v>
      </c>
      <c r="AB167">
        <v>185352.04</v>
      </c>
      <c r="AC167">
        <v>125345.58</v>
      </c>
    </row>
    <row r="168" spans="1:33" x14ac:dyDescent="0.25">
      <c r="A168" t="s">
        <v>2737</v>
      </c>
      <c r="B168">
        <v>634136.84</v>
      </c>
      <c r="C168">
        <v>535236.14</v>
      </c>
      <c r="D168">
        <v>33272.92</v>
      </c>
      <c r="F168">
        <v>574118.49</v>
      </c>
      <c r="G168">
        <v>182603.85</v>
      </c>
      <c r="J168">
        <v>2500</v>
      </c>
      <c r="M168">
        <v>887.38</v>
      </c>
      <c r="Q168">
        <v>-469559.14</v>
      </c>
      <c r="R168">
        <v>2333757.04</v>
      </c>
      <c r="S168">
        <v>453689.2</v>
      </c>
      <c r="W168">
        <v>560518</v>
      </c>
      <c r="Y168">
        <v>642436</v>
      </c>
      <c r="AB168">
        <v>86142.58</v>
      </c>
      <c r="AC168">
        <v>70805.16</v>
      </c>
    </row>
    <row r="169" spans="1:33" x14ac:dyDescent="0.25">
      <c r="A169" t="s">
        <v>2738</v>
      </c>
      <c r="B169">
        <v>2025128.47</v>
      </c>
      <c r="C169">
        <v>1256384.97</v>
      </c>
      <c r="D169">
        <v>130101.46</v>
      </c>
      <c r="F169">
        <v>116535.24</v>
      </c>
      <c r="G169">
        <v>908885.13</v>
      </c>
      <c r="J169">
        <v>3000</v>
      </c>
      <c r="M169">
        <v>0</v>
      </c>
      <c r="Q169">
        <v>-422750.06</v>
      </c>
      <c r="R169">
        <v>3361619.92</v>
      </c>
      <c r="S169">
        <v>2359152.02</v>
      </c>
      <c r="W169">
        <v>520058</v>
      </c>
      <c r="Y169">
        <v>833038</v>
      </c>
      <c r="AB169">
        <v>291055.7</v>
      </c>
      <c r="AC169">
        <v>47736.58</v>
      </c>
    </row>
    <row r="170" spans="1:33" x14ac:dyDescent="0.25">
      <c r="A170" t="s">
        <v>2739</v>
      </c>
      <c r="B170">
        <v>1630671.22</v>
      </c>
      <c r="C170">
        <v>5511203.4900000002</v>
      </c>
      <c r="D170">
        <v>98354.33</v>
      </c>
      <c r="F170">
        <v>340330.88</v>
      </c>
      <c r="G170">
        <v>383045.63</v>
      </c>
      <c r="J170">
        <v>1500</v>
      </c>
      <c r="M170">
        <v>1409.74</v>
      </c>
      <c r="Q170">
        <v>5649455.9000000004</v>
      </c>
      <c r="R170">
        <v>1757958</v>
      </c>
      <c r="S170">
        <v>1270424.5900000001</v>
      </c>
      <c r="W170">
        <v>476082.4</v>
      </c>
      <c r="Y170">
        <v>721498.4</v>
      </c>
      <c r="Z170">
        <v>480</v>
      </c>
      <c r="AA170">
        <v>2160</v>
      </c>
      <c r="AB170">
        <v>177409.3</v>
      </c>
      <c r="AC170">
        <v>103385.56</v>
      </c>
    </row>
    <row r="171" spans="1:33" x14ac:dyDescent="0.25">
      <c r="A171" t="s">
        <v>2740</v>
      </c>
      <c r="B171">
        <v>542010.13</v>
      </c>
      <c r="C171">
        <v>508174.65</v>
      </c>
      <c r="D171">
        <v>13100.62</v>
      </c>
      <c r="F171">
        <v>472088.26</v>
      </c>
      <c r="G171">
        <v>105691.52</v>
      </c>
      <c r="J171">
        <v>3000</v>
      </c>
      <c r="M171">
        <v>422.2</v>
      </c>
      <c r="Q171">
        <v>-728603.16</v>
      </c>
      <c r="R171">
        <v>2322668.0699999998</v>
      </c>
      <c r="S171">
        <v>544052.12</v>
      </c>
      <c r="W171">
        <v>445326</v>
      </c>
      <c r="Y171">
        <v>519916</v>
      </c>
      <c r="AB171">
        <v>189573.27</v>
      </c>
      <c r="AC171">
        <v>87647.88</v>
      </c>
    </row>
    <row r="172" spans="1:33" x14ac:dyDescent="0.25">
      <c r="A172" t="s">
        <v>2741</v>
      </c>
      <c r="B172">
        <v>772139.17</v>
      </c>
      <c r="C172">
        <v>1183470.8</v>
      </c>
      <c r="D172">
        <v>64405.03</v>
      </c>
      <c r="F172">
        <v>221006.25</v>
      </c>
      <c r="G172">
        <v>815245.26</v>
      </c>
      <c r="J172">
        <v>4000</v>
      </c>
      <c r="M172">
        <v>534.87</v>
      </c>
      <c r="Q172">
        <v>250680.9</v>
      </c>
      <c r="R172">
        <v>2694089.96</v>
      </c>
      <c r="S172">
        <v>707262.09</v>
      </c>
      <c r="W172">
        <v>451132</v>
      </c>
      <c r="Y172">
        <v>646176</v>
      </c>
      <c r="Z172">
        <v>480</v>
      </c>
      <c r="AA172">
        <v>2240</v>
      </c>
      <c r="AB172">
        <v>135981.44</v>
      </c>
      <c r="AC172">
        <v>124937.79</v>
      </c>
    </row>
    <row r="173" spans="1:33" x14ac:dyDescent="0.25">
      <c r="A173" t="s">
        <v>2792</v>
      </c>
      <c r="B173">
        <v>414732.81</v>
      </c>
      <c r="C173">
        <v>442700.75</v>
      </c>
      <c r="D173">
        <v>67214.259999999995</v>
      </c>
      <c r="F173">
        <v>386620.28</v>
      </c>
      <c r="G173">
        <v>891254.74</v>
      </c>
      <c r="M173">
        <v>0</v>
      </c>
      <c r="Q173">
        <v>-401426.11</v>
      </c>
      <c r="R173">
        <v>2583594.75</v>
      </c>
      <c r="S173">
        <v>475698.93</v>
      </c>
      <c r="W173">
        <v>245616</v>
      </c>
      <c r="Y173">
        <v>384675</v>
      </c>
      <c r="Z173">
        <v>160</v>
      </c>
      <c r="AA173">
        <v>800</v>
      </c>
      <c r="AB173">
        <v>82526.100000000006</v>
      </c>
      <c r="AC173">
        <v>108449.63</v>
      </c>
    </row>
    <row r="174" spans="1:33" x14ac:dyDescent="0.25">
      <c r="A174" t="s">
        <v>2803</v>
      </c>
      <c r="B174">
        <v>211982.27</v>
      </c>
      <c r="C174">
        <v>105685.95</v>
      </c>
      <c r="D174">
        <v>51613.43</v>
      </c>
      <c r="F174">
        <v>975049.46</v>
      </c>
      <c r="G174">
        <v>97322.19</v>
      </c>
      <c r="M174">
        <v>343.46</v>
      </c>
      <c r="Q174">
        <v>-2165428.7000000002</v>
      </c>
      <c r="R174">
        <v>3606433.4</v>
      </c>
      <c r="S174">
        <v>286865.05</v>
      </c>
      <c r="T174">
        <v>26000</v>
      </c>
      <c r="W174">
        <v>268352</v>
      </c>
      <c r="Y174">
        <v>351360</v>
      </c>
      <c r="Z174">
        <v>160</v>
      </c>
      <c r="AA174">
        <v>700</v>
      </c>
      <c r="AB174">
        <v>66431.25</v>
      </c>
      <c r="AC174">
        <v>66234.960000000006</v>
      </c>
    </row>
    <row r="175" spans="1:33" x14ac:dyDescent="0.25">
      <c r="A175" t="s">
        <v>2742</v>
      </c>
      <c r="B175">
        <v>619966.54</v>
      </c>
      <c r="C175">
        <v>1170594.6299999999</v>
      </c>
      <c r="D175">
        <v>223707.51</v>
      </c>
      <c r="F175">
        <v>746116.18</v>
      </c>
      <c r="G175">
        <v>186014.17</v>
      </c>
      <c r="M175">
        <v>1644</v>
      </c>
      <c r="Q175">
        <v>-65966.61</v>
      </c>
      <c r="R175">
        <v>1870843.71</v>
      </c>
      <c r="S175">
        <v>1275738.6299999999</v>
      </c>
      <c r="Y175">
        <v>64550</v>
      </c>
      <c r="AB175">
        <v>42262</v>
      </c>
      <c r="AC175">
        <v>65130</v>
      </c>
    </row>
    <row r="176" spans="1:33" x14ac:dyDescent="0.25">
      <c r="A176" t="s">
        <v>2743</v>
      </c>
      <c r="B176">
        <v>561400.67000000004</v>
      </c>
      <c r="C176">
        <v>72229.100000000006</v>
      </c>
      <c r="D176">
        <v>152414.99</v>
      </c>
      <c r="F176">
        <v>705418.47</v>
      </c>
      <c r="G176">
        <v>512093.94</v>
      </c>
      <c r="J176">
        <v>2500</v>
      </c>
      <c r="M176">
        <v>0</v>
      </c>
      <c r="Q176">
        <v>-1599615.73</v>
      </c>
      <c r="R176">
        <v>3462022.37</v>
      </c>
      <c r="S176">
        <v>629026.43999999994</v>
      </c>
      <c r="W176">
        <v>821465.9</v>
      </c>
      <c r="X176">
        <v>99900</v>
      </c>
      <c r="Y176">
        <v>970719.9</v>
      </c>
      <c r="Z176">
        <v>1180</v>
      </c>
      <c r="AB176">
        <v>162742.67000000001</v>
      </c>
      <c r="AC176">
        <v>90533.09</v>
      </c>
      <c r="AG176">
        <v>53717.4</v>
      </c>
    </row>
    <row r="177" spans="1:33" x14ac:dyDescent="0.25">
      <c r="A177" t="s">
        <v>2744</v>
      </c>
      <c r="B177">
        <v>1470264.11</v>
      </c>
      <c r="C177">
        <v>32191.75</v>
      </c>
      <c r="D177">
        <v>177781.97</v>
      </c>
      <c r="F177">
        <v>8958615.3200000003</v>
      </c>
      <c r="G177">
        <v>3753152.56</v>
      </c>
      <c r="J177">
        <v>1900</v>
      </c>
      <c r="M177">
        <v>209.08</v>
      </c>
      <c r="Q177">
        <v>12048799.76</v>
      </c>
      <c r="S177">
        <v>1470345.27</v>
      </c>
      <c r="W177">
        <v>544228.57999999996</v>
      </c>
      <c r="Y177">
        <v>897103.56</v>
      </c>
      <c r="Z177">
        <v>4900</v>
      </c>
      <c r="AB177">
        <v>356724.33</v>
      </c>
      <c r="AC177">
        <v>357087.62</v>
      </c>
      <c r="AG177">
        <v>78512.5</v>
      </c>
    </row>
    <row r="178" spans="1:33" x14ac:dyDescent="0.25">
      <c r="A178" t="s">
        <v>2745</v>
      </c>
      <c r="B178">
        <v>2628296.42</v>
      </c>
      <c r="C178">
        <v>22735.23</v>
      </c>
      <c r="D178">
        <v>185385.33</v>
      </c>
      <c r="F178">
        <v>552862.09</v>
      </c>
      <c r="G178">
        <v>3159860.79</v>
      </c>
      <c r="J178">
        <v>0</v>
      </c>
      <c r="K178">
        <v>0</v>
      </c>
      <c r="L178">
        <v>144000</v>
      </c>
      <c r="M178">
        <v>61.25</v>
      </c>
      <c r="Q178">
        <v>-1610380.52</v>
      </c>
      <c r="R178">
        <v>3101018.9</v>
      </c>
      <c r="S178">
        <v>994838.26</v>
      </c>
      <c r="T178">
        <v>1000000</v>
      </c>
      <c r="X178">
        <v>892574.49</v>
      </c>
      <c r="Y178">
        <v>1022462</v>
      </c>
      <c r="AB178">
        <v>201263.31</v>
      </c>
      <c r="AC178">
        <v>460846.81</v>
      </c>
      <c r="AG178">
        <v>33974.699999999997</v>
      </c>
    </row>
    <row r="179" spans="1:33" x14ac:dyDescent="0.25">
      <c r="A179" t="s">
        <v>2746</v>
      </c>
      <c r="B179">
        <v>604157.43000000005</v>
      </c>
      <c r="C179">
        <v>58335.5</v>
      </c>
      <c r="D179">
        <v>233429.1</v>
      </c>
      <c r="F179">
        <v>122065.98</v>
      </c>
      <c r="G179">
        <v>729796.89</v>
      </c>
      <c r="J179">
        <v>2660</v>
      </c>
      <c r="M179">
        <v>79.430000000000007</v>
      </c>
      <c r="Q179">
        <v>1680315.69</v>
      </c>
      <c r="R179">
        <v>254405.43</v>
      </c>
      <c r="S179">
        <v>524762.99</v>
      </c>
      <c r="W179">
        <v>975405</v>
      </c>
      <c r="X179">
        <v>36400</v>
      </c>
      <c r="Y179">
        <v>1110874</v>
      </c>
      <c r="AB179">
        <v>261751.64</v>
      </c>
      <c r="AC179">
        <v>123342.3</v>
      </c>
      <c r="AG179">
        <v>28625.7</v>
      </c>
    </row>
    <row r="180" spans="1:33" x14ac:dyDescent="0.25">
      <c r="A180" t="s">
        <v>2747</v>
      </c>
      <c r="B180">
        <v>608415.78</v>
      </c>
      <c r="C180">
        <v>154615.98000000001</v>
      </c>
      <c r="D180">
        <v>253445.48</v>
      </c>
      <c r="F180">
        <v>0</v>
      </c>
      <c r="G180">
        <v>559164.93000000005</v>
      </c>
      <c r="J180">
        <v>179838</v>
      </c>
      <c r="M180">
        <v>0</v>
      </c>
      <c r="Q180">
        <v>-2734195.02</v>
      </c>
      <c r="R180">
        <v>4470863.96</v>
      </c>
      <c r="S180">
        <v>588794.56000000006</v>
      </c>
      <c r="W180">
        <v>983304.3</v>
      </c>
      <c r="X180">
        <v>74100</v>
      </c>
      <c r="Y180">
        <v>1114901.3</v>
      </c>
      <c r="Z180">
        <v>1280</v>
      </c>
      <c r="AB180">
        <v>532964.12</v>
      </c>
      <c r="AC180">
        <v>119471.65</v>
      </c>
    </row>
    <row r="181" spans="1:33" x14ac:dyDescent="0.25">
      <c r="A181" t="s">
        <v>2748</v>
      </c>
      <c r="B181">
        <v>542763.38</v>
      </c>
      <c r="C181">
        <v>36964</v>
      </c>
      <c r="D181">
        <v>177960.26</v>
      </c>
      <c r="F181">
        <v>22705.15</v>
      </c>
      <c r="G181">
        <v>334161.15999999997</v>
      </c>
      <c r="J181">
        <v>1780</v>
      </c>
      <c r="L181">
        <v>28500</v>
      </c>
      <c r="M181">
        <v>0</v>
      </c>
      <c r="Q181">
        <v>-464308.45</v>
      </c>
      <c r="R181">
        <v>1561169.34</v>
      </c>
      <c r="S181">
        <v>560951.5</v>
      </c>
      <c r="T181">
        <v>7500</v>
      </c>
      <c r="W181">
        <v>1050652.8</v>
      </c>
      <c r="X181">
        <v>32200</v>
      </c>
      <c r="Y181">
        <v>1248750.8</v>
      </c>
      <c r="Z181">
        <v>1120</v>
      </c>
      <c r="AB181">
        <v>140268.35999999999</v>
      </c>
      <c r="AC181">
        <v>34688.19</v>
      </c>
      <c r="AG181">
        <v>37139.53</v>
      </c>
    </row>
    <row r="182" spans="1:33" x14ac:dyDescent="0.25">
      <c r="A182" t="s">
        <v>2749</v>
      </c>
      <c r="B182">
        <v>860199.96</v>
      </c>
      <c r="C182">
        <v>26152.75</v>
      </c>
      <c r="D182">
        <v>306297.03999999998</v>
      </c>
      <c r="F182">
        <v>713167.62</v>
      </c>
      <c r="G182">
        <v>304344.74</v>
      </c>
      <c r="J182">
        <v>3000</v>
      </c>
      <c r="M182">
        <v>58.04</v>
      </c>
      <c r="Q182">
        <v>1337358.46</v>
      </c>
      <c r="R182">
        <v>1137972.49</v>
      </c>
      <c r="S182">
        <v>350130.75</v>
      </c>
      <c r="T182">
        <v>10637.75</v>
      </c>
      <c r="W182">
        <v>1029146.8</v>
      </c>
      <c r="X182">
        <v>29600</v>
      </c>
      <c r="Y182">
        <v>1124238.8</v>
      </c>
      <c r="Z182">
        <v>1512</v>
      </c>
      <c r="AB182">
        <v>196225.38</v>
      </c>
      <c r="AC182">
        <v>85755.75</v>
      </c>
      <c r="AG182">
        <v>76070.25</v>
      </c>
    </row>
    <row r="183" spans="1:33" x14ac:dyDescent="0.25">
      <c r="A183" t="s">
        <v>2750</v>
      </c>
      <c r="B183">
        <v>674512.96</v>
      </c>
      <c r="C183">
        <v>19649.72</v>
      </c>
      <c r="D183">
        <v>177415.64</v>
      </c>
      <c r="F183">
        <v>2308777.5</v>
      </c>
      <c r="G183">
        <v>683357.03</v>
      </c>
      <c r="J183">
        <v>4500</v>
      </c>
      <c r="M183">
        <v>27182.1</v>
      </c>
      <c r="O183">
        <v>19500</v>
      </c>
      <c r="Q183">
        <v>1559655.25</v>
      </c>
      <c r="R183">
        <v>2454416.4300000002</v>
      </c>
      <c r="S183">
        <v>646129.81999999995</v>
      </c>
      <c r="W183">
        <v>647250</v>
      </c>
      <c r="X183">
        <v>36889.199999999997</v>
      </c>
      <c r="Y183">
        <v>1014689.2</v>
      </c>
      <c r="Z183">
        <v>2110</v>
      </c>
      <c r="AB183">
        <v>206638.74</v>
      </c>
      <c r="AC183">
        <v>192030.8</v>
      </c>
      <c r="AF183">
        <v>30806.3</v>
      </c>
    </row>
    <row r="184" spans="1:33" x14ac:dyDescent="0.25">
      <c r="A184" t="s">
        <v>2751</v>
      </c>
      <c r="B184">
        <v>464722.09</v>
      </c>
      <c r="C184">
        <v>20298</v>
      </c>
      <c r="D184">
        <v>200025.85</v>
      </c>
      <c r="F184">
        <v>2340702.44</v>
      </c>
      <c r="G184">
        <v>397697.06</v>
      </c>
      <c r="J184">
        <v>5600</v>
      </c>
      <c r="L184">
        <v>20040</v>
      </c>
      <c r="M184">
        <v>14344.5</v>
      </c>
      <c r="Q184">
        <v>-1081028.29</v>
      </c>
      <c r="R184">
        <v>4476501.28</v>
      </c>
      <c r="S184">
        <v>485068.88</v>
      </c>
      <c r="T184">
        <v>35000</v>
      </c>
      <c r="W184">
        <v>612206.30000000005</v>
      </c>
      <c r="X184">
        <v>50000</v>
      </c>
      <c r="Y184">
        <v>789488.3</v>
      </c>
      <c r="AB184">
        <v>186073.93</v>
      </c>
      <c r="AC184">
        <v>87591.19</v>
      </c>
      <c r="AG184">
        <v>34921.9</v>
      </c>
    </row>
    <row r="185" spans="1:33" x14ac:dyDescent="0.25">
      <c r="A185" t="s">
        <v>2752</v>
      </c>
      <c r="B185">
        <v>481129.06</v>
      </c>
      <c r="C185">
        <v>23100</v>
      </c>
      <c r="D185">
        <v>219448.35</v>
      </c>
      <c r="F185">
        <v>170058.99</v>
      </c>
      <c r="G185">
        <v>560205.64</v>
      </c>
      <c r="J185">
        <v>0</v>
      </c>
      <c r="L185">
        <v>78000</v>
      </c>
      <c r="M185">
        <v>-1513.88</v>
      </c>
      <c r="Q185">
        <v>-394790.81</v>
      </c>
      <c r="R185">
        <v>1898710.57</v>
      </c>
      <c r="S185">
        <v>573733.14</v>
      </c>
      <c r="W185">
        <v>1037124.3</v>
      </c>
      <c r="X185">
        <v>24600</v>
      </c>
      <c r="Y185">
        <v>1194573.3</v>
      </c>
      <c r="Z185">
        <v>1528</v>
      </c>
      <c r="AB185">
        <v>272080.48</v>
      </c>
      <c r="AC185">
        <v>52441.06</v>
      </c>
      <c r="AG185">
        <v>48683.64</v>
      </c>
    </row>
    <row r="186" spans="1:33" x14ac:dyDescent="0.25">
      <c r="A186" t="s">
        <v>2753</v>
      </c>
      <c r="B186">
        <v>469875.82</v>
      </c>
      <c r="C186">
        <v>21440.58</v>
      </c>
      <c r="D186">
        <v>100386.05</v>
      </c>
      <c r="F186">
        <v>188717.12</v>
      </c>
      <c r="G186">
        <v>919021.05</v>
      </c>
      <c r="J186">
        <v>4500</v>
      </c>
      <c r="M186">
        <v>150.81</v>
      </c>
      <c r="Q186">
        <v>-1045054.49</v>
      </c>
      <c r="R186">
        <v>2242933.0699999998</v>
      </c>
      <c r="S186">
        <v>391350.13</v>
      </c>
      <c r="W186">
        <v>726879</v>
      </c>
      <c r="X186">
        <v>736400</v>
      </c>
      <c r="Y186">
        <v>874128</v>
      </c>
      <c r="AB186">
        <v>239719.56</v>
      </c>
      <c r="AC186">
        <v>48624.77</v>
      </c>
      <c r="AG186">
        <v>33195.57</v>
      </c>
    </row>
    <row r="187" spans="1:33" x14ac:dyDescent="0.25">
      <c r="A187" t="s">
        <v>2795</v>
      </c>
      <c r="B187">
        <v>410449.73</v>
      </c>
      <c r="C187">
        <v>24659</v>
      </c>
      <c r="D187">
        <v>202955.56</v>
      </c>
      <c r="F187">
        <v>497992.35</v>
      </c>
      <c r="G187">
        <v>440503.2</v>
      </c>
      <c r="J187">
        <v>3380</v>
      </c>
      <c r="M187">
        <v>0</v>
      </c>
      <c r="Q187">
        <v>-1655109.19</v>
      </c>
      <c r="R187">
        <v>3271789.71</v>
      </c>
      <c r="S187">
        <v>404147.96</v>
      </c>
      <c r="W187">
        <v>637548.9</v>
      </c>
      <c r="X187">
        <v>63600</v>
      </c>
      <c r="Y187">
        <v>755503.9</v>
      </c>
      <c r="AB187">
        <v>103575.84</v>
      </c>
      <c r="AC187">
        <v>119898.85</v>
      </c>
      <c r="AG187">
        <v>20185.95</v>
      </c>
    </row>
    <row r="188" spans="1:33" x14ac:dyDescent="0.25">
      <c r="A188" t="s">
        <v>2804</v>
      </c>
      <c r="B188">
        <v>941817.61</v>
      </c>
      <c r="C188">
        <v>6954.05</v>
      </c>
      <c r="D188">
        <v>409757.07</v>
      </c>
      <c r="F188">
        <v>1526044.08</v>
      </c>
      <c r="G188">
        <v>341627.15</v>
      </c>
      <c r="J188">
        <v>4920</v>
      </c>
      <c r="M188">
        <v>0</v>
      </c>
      <c r="O188">
        <v>1645</v>
      </c>
      <c r="Q188">
        <v>-114514.92</v>
      </c>
      <c r="R188">
        <v>3600900</v>
      </c>
      <c r="S188">
        <v>549679.29</v>
      </c>
      <c r="T188">
        <v>2400</v>
      </c>
      <c r="W188">
        <v>725621.5</v>
      </c>
      <c r="X188">
        <v>36800</v>
      </c>
      <c r="Y188">
        <v>859287.5</v>
      </c>
      <c r="Z188">
        <v>1160</v>
      </c>
      <c r="AB188">
        <v>354249.06</v>
      </c>
      <c r="AC188">
        <v>165985.25</v>
      </c>
      <c r="AG188">
        <v>34931.4</v>
      </c>
    </row>
    <row r="189" spans="1:33" x14ac:dyDescent="0.25">
      <c r="A189" t="s">
        <v>2754</v>
      </c>
      <c r="B189">
        <v>273749.45</v>
      </c>
      <c r="C189">
        <v>2770</v>
      </c>
      <c r="D189">
        <v>130576.68</v>
      </c>
      <c r="F189">
        <v>546558.71999999997</v>
      </c>
      <c r="G189">
        <v>101606.91</v>
      </c>
      <c r="K189">
        <v>3000</v>
      </c>
      <c r="M189">
        <v>21325.599999999999</v>
      </c>
      <c r="Q189">
        <v>-1689132.53</v>
      </c>
      <c r="R189">
        <v>2938659.03</v>
      </c>
      <c r="S189">
        <v>703099.28</v>
      </c>
      <c r="T189">
        <v>-93580</v>
      </c>
      <c r="W189">
        <v>387215</v>
      </c>
      <c r="Y189">
        <v>599688</v>
      </c>
      <c r="AB189">
        <v>427011.13</v>
      </c>
      <c r="AC189">
        <v>24442.44</v>
      </c>
      <c r="AG189">
        <v>28596</v>
      </c>
    </row>
    <row r="190" spans="1:33" x14ac:dyDescent="0.25">
      <c r="A190" t="s">
        <v>2755</v>
      </c>
      <c r="B190">
        <v>126214.95</v>
      </c>
      <c r="C190">
        <v>0</v>
      </c>
      <c r="D190">
        <v>483257.63</v>
      </c>
      <c r="F190">
        <v>1713068.3</v>
      </c>
      <c r="G190">
        <v>689924.34</v>
      </c>
      <c r="J190">
        <v>1000</v>
      </c>
      <c r="M190">
        <v>1400.8</v>
      </c>
      <c r="Q190">
        <v>2475812.37</v>
      </c>
      <c r="R190">
        <v>514242.15</v>
      </c>
      <c r="S190">
        <v>465899.37</v>
      </c>
      <c r="W190">
        <v>766780</v>
      </c>
      <c r="X190">
        <v>30268</v>
      </c>
      <c r="Y190">
        <v>959108</v>
      </c>
      <c r="AB190">
        <v>162946.60999999999</v>
      </c>
      <c r="AC190">
        <v>47213.16</v>
      </c>
    </row>
    <row r="191" spans="1:33" x14ac:dyDescent="0.25">
      <c r="A191" t="s">
        <v>2756</v>
      </c>
      <c r="B191">
        <v>198210.95</v>
      </c>
      <c r="C191">
        <v>5700</v>
      </c>
      <c r="D191">
        <v>71815.59</v>
      </c>
      <c r="F191">
        <v>2069687.26</v>
      </c>
      <c r="G191">
        <v>528607.13</v>
      </c>
      <c r="J191">
        <v>0</v>
      </c>
      <c r="M191">
        <v>28.04</v>
      </c>
      <c r="Q191">
        <v>-27066.18</v>
      </c>
      <c r="R191">
        <v>2920045.89</v>
      </c>
      <c r="S191">
        <v>624811.21</v>
      </c>
      <c r="W191">
        <v>799148</v>
      </c>
      <c r="X191">
        <v>335400</v>
      </c>
      <c r="Y191">
        <v>1136099</v>
      </c>
      <c r="AB191">
        <v>407385.59999999998</v>
      </c>
      <c r="AC191">
        <v>158751.43</v>
      </c>
    </row>
    <row r="192" spans="1:33" x14ac:dyDescent="0.25">
      <c r="A192" t="s">
        <v>2757</v>
      </c>
      <c r="B192">
        <v>347882.63</v>
      </c>
      <c r="C192">
        <v>2507</v>
      </c>
      <c r="D192">
        <v>49761.26</v>
      </c>
      <c r="F192">
        <v>342315.1</v>
      </c>
      <c r="G192">
        <v>283985.48</v>
      </c>
      <c r="J192">
        <v>0</v>
      </c>
      <c r="M192">
        <v>0</v>
      </c>
      <c r="Q192">
        <v>-1614215.01</v>
      </c>
      <c r="R192">
        <v>2662416.9900000002</v>
      </c>
      <c r="S192">
        <v>379372.66</v>
      </c>
      <c r="U192">
        <v>1636.11</v>
      </c>
      <c r="W192">
        <v>343332</v>
      </c>
      <c r="X192">
        <v>1500</v>
      </c>
      <c r="Y192">
        <v>435681</v>
      </c>
      <c r="AB192">
        <v>172141.65</v>
      </c>
      <c r="AC192">
        <v>36430.51</v>
      </c>
      <c r="AG192">
        <v>10938.12</v>
      </c>
    </row>
    <row r="193" spans="1:33" x14ac:dyDescent="0.25">
      <c r="A193" t="s">
        <v>2758</v>
      </c>
      <c r="B193">
        <v>888020.47999999998</v>
      </c>
      <c r="C193">
        <v>0</v>
      </c>
      <c r="D193">
        <v>44239.11</v>
      </c>
      <c r="F193">
        <v>154621.98000000001</v>
      </c>
      <c r="G193">
        <v>338003.34</v>
      </c>
      <c r="J193">
        <v>0</v>
      </c>
      <c r="M193">
        <v>7593.74</v>
      </c>
      <c r="Q193">
        <v>-1391960.82</v>
      </c>
      <c r="R193">
        <v>2577037.9500000002</v>
      </c>
      <c r="S193">
        <v>696565.98</v>
      </c>
      <c r="W193">
        <v>213052</v>
      </c>
      <c r="X193">
        <v>12200</v>
      </c>
      <c r="Y193">
        <v>354502</v>
      </c>
      <c r="AB193">
        <v>131988.04999999999</v>
      </c>
      <c r="AC193">
        <v>4423.8900000000003</v>
      </c>
      <c r="AG193">
        <v>112860</v>
      </c>
    </row>
    <row r="194" spans="1:33" x14ac:dyDescent="0.25">
      <c r="A194" t="s">
        <v>2759</v>
      </c>
      <c r="B194">
        <v>979565.38</v>
      </c>
      <c r="C194">
        <v>71531</v>
      </c>
      <c r="D194">
        <v>118378.32</v>
      </c>
      <c r="F194">
        <v>384419.89</v>
      </c>
      <c r="G194">
        <v>430096.18</v>
      </c>
      <c r="M194">
        <v>184.35</v>
      </c>
      <c r="Q194">
        <v>-1134062.27</v>
      </c>
      <c r="R194">
        <v>2987149.95</v>
      </c>
      <c r="S194">
        <v>792390.14</v>
      </c>
      <c r="W194">
        <v>320440</v>
      </c>
      <c r="Y194">
        <v>457772</v>
      </c>
      <c r="Z194">
        <v>32740</v>
      </c>
      <c r="AB194">
        <v>157827.01999999999</v>
      </c>
      <c r="AC194">
        <v>127542.38</v>
      </c>
    </row>
    <row r="195" spans="1:33" x14ac:dyDescent="0.25">
      <c r="A195" t="s">
        <v>2760</v>
      </c>
      <c r="B195">
        <v>646710.99</v>
      </c>
      <c r="C195">
        <v>62760.5</v>
      </c>
      <c r="D195">
        <v>19070.939999999999</v>
      </c>
      <c r="F195">
        <v>3280051.91</v>
      </c>
      <c r="G195">
        <v>561377.17000000004</v>
      </c>
      <c r="J195">
        <v>0</v>
      </c>
      <c r="M195">
        <v>13550</v>
      </c>
      <c r="Q195">
        <v>1336257.1499999999</v>
      </c>
      <c r="R195">
        <v>2987149.95</v>
      </c>
      <c r="S195">
        <v>1059067.06</v>
      </c>
      <c r="W195">
        <v>736160</v>
      </c>
      <c r="Y195">
        <v>832363</v>
      </c>
      <c r="AB195">
        <v>497350.28</v>
      </c>
      <c r="AC195">
        <v>2362.36</v>
      </c>
      <c r="AG195">
        <v>3297.01</v>
      </c>
    </row>
    <row r="196" spans="1:33" x14ac:dyDescent="0.25">
      <c r="A196" t="s">
        <v>2761</v>
      </c>
      <c r="B196">
        <v>880988.14</v>
      </c>
      <c r="C196">
        <v>16300</v>
      </c>
      <c r="D196">
        <v>78724.12</v>
      </c>
      <c r="F196">
        <v>474719.14</v>
      </c>
      <c r="G196">
        <v>367423.15</v>
      </c>
      <c r="J196">
        <v>0</v>
      </c>
      <c r="M196">
        <v>2473.7600000000002</v>
      </c>
      <c r="Q196">
        <v>-429932.22</v>
      </c>
      <c r="R196">
        <v>2090614.96</v>
      </c>
      <c r="S196">
        <v>897579.29</v>
      </c>
      <c r="W196">
        <v>637590</v>
      </c>
      <c r="Y196">
        <v>670592</v>
      </c>
      <c r="Z196">
        <v>3160</v>
      </c>
      <c r="AB196">
        <v>471481.73</v>
      </c>
      <c r="AC196">
        <v>77761.509999999995</v>
      </c>
      <c r="AG196">
        <v>480</v>
      </c>
    </row>
    <row r="197" spans="1:33" x14ac:dyDescent="0.25">
      <c r="A197" t="s">
        <v>2762</v>
      </c>
      <c r="B197">
        <v>784506.96</v>
      </c>
      <c r="C197">
        <v>526404.05000000005</v>
      </c>
      <c r="D197">
        <v>99558.31</v>
      </c>
      <c r="F197">
        <v>635869.49</v>
      </c>
      <c r="G197">
        <v>615708.23</v>
      </c>
      <c r="L197">
        <v>109</v>
      </c>
      <c r="M197">
        <v>-2872.57</v>
      </c>
      <c r="Q197">
        <v>1652747.93</v>
      </c>
      <c r="R197">
        <v>433496.95</v>
      </c>
      <c r="S197">
        <v>1841029.43</v>
      </c>
      <c r="Y197">
        <v>871396</v>
      </c>
      <c r="AB197">
        <v>173526.7</v>
      </c>
      <c r="AC197">
        <v>91246</v>
      </c>
    </row>
    <row r="198" spans="1:33" x14ac:dyDescent="0.25">
      <c r="A198" t="s">
        <v>2763</v>
      </c>
      <c r="B198">
        <v>1271611.3500000001</v>
      </c>
      <c r="C198">
        <v>0</v>
      </c>
      <c r="D198">
        <v>28847.1</v>
      </c>
      <c r="F198">
        <v>137219.67000000001</v>
      </c>
      <c r="G198">
        <v>1020873.36</v>
      </c>
      <c r="J198">
        <v>3500</v>
      </c>
      <c r="M198">
        <v>2249</v>
      </c>
      <c r="P198">
        <v>-8100056.1100000003</v>
      </c>
      <c r="Q198">
        <v>5472629.5199999996</v>
      </c>
      <c r="R198">
        <v>4047651.72</v>
      </c>
      <c r="S198">
        <v>1466635.67</v>
      </c>
      <c r="T198">
        <v>115000</v>
      </c>
      <c r="W198">
        <v>295500</v>
      </c>
      <c r="Y198">
        <v>515470</v>
      </c>
      <c r="Z198">
        <v>3936</v>
      </c>
      <c r="AB198">
        <v>61317.14</v>
      </c>
      <c r="AC198">
        <v>83035.179999999993</v>
      </c>
      <c r="AG198">
        <v>3000</v>
      </c>
    </row>
    <row r="199" spans="1:33" x14ac:dyDescent="0.25">
      <c r="A199" t="s">
        <v>2764</v>
      </c>
      <c r="B199">
        <v>961555.79</v>
      </c>
      <c r="C199">
        <v>32180</v>
      </c>
      <c r="D199">
        <v>162638.89000000001</v>
      </c>
      <c r="F199">
        <v>657175.03</v>
      </c>
      <c r="G199">
        <v>179116.62</v>
      </c>
      <c r="J199">
        <v>5400</v>
      </c>
      <c r="M199">
        <v>1458</v>
      </c>
      <c r="P199">
        <v>327749.2</v>
      </c>
      <c r="Q199">
        <v>267271.73</v>
      </c>
      <c r="R199">
        <v>769808.6</v>
      </c>
      <c r="S199">
        <v>761048.75</v>
      </c>
      <c r="T199">
        <v>70000</v>
      </c>
      <c r="W199">
        <v>350764.7</v>
      </c>
      <c r="X199">
        <v>31200</v>
      </c>
      <c r="Y199">
        <v>451560.7</v>
      </c>
      <c r="AA199">
        <v>3200</v>
      </c>
      <c r="AB199">
        <v>39342.46</v>
      </c>
      <c r="AC199">
        <v>27281.49</v>
      </c>
    </row>
    <row r="200" spans="1:33" x14ac:dyDescent="0.25">
      <c r="A200" t="s">
        <v>2765</v>
      </c>
      <c r="B200">
        <v>963144.87</v>
      </c>
      <c r="C200">
        <v>0</v>
      </c>
      <c r="D200">
        <v>40645.65</v>
      </c>
      <c r="F200">
        <v>771339.04</v>
      </c>
      <c r="G200">
        <v>87835.3</v>
      </c>
      <c r="J200">
        <v>4500</v>
      </c>
      <c r="L200">
        <v>57679</v>
      </c>
      <c r="M200">
        <v>1381</v>
      </c>
      <c r="Q200">
        <v>25544.32</v>
      </c>
      <c r="R200">
        <v>1268762.8700000001</v>
      </c>
      <c r="S200">
        <v>1011906.28</v>
      </c>
      <c r="V200">
        <v>390320</v>
      </c>
      <c r="W200">
        <v>18816</v>
      </c>
      <c r="Y200">
        <v>144684</v>
      </c>
      <c r="AA200">
        <v>1800</v>
      </c>
      <c r="AB200">
        <v>309725.61</v>
      </c>
      <c r="AC200">
        <v>47991.68</v>
      </c>
      <c r="AG200">
        <v>-750</v>
      </c>
    </row>
    <row r="201" spans="1:33" x14ac:dyDescent="0.25">
      <c r="A201" t="s">
        <v>2766</v>
      </c>
      <c r="B201">
        <v>493459.25</v>
      </c>
      <c r="C201">
        <v>24072.63</v>
      </c>
      <c r="D201">
        <v>34866.53</v>
      </c>
      <c r="F201">
        <v>736516.26</v>
      </c>
      <c r="G201">
        <v>204320.6</v>
      </c>
      <c r="J201">
        <v>3500</v>
      </c>
      <c r="M201">
        <v>0</v>
      </c>
      <c r="Q201">
        <v>-1382014.75</v>
      </c>
      <c r="R201">
        <v>2464354.4300000002</v>
      </c>
      <c r="S201">
        <v>694857.88</v>
      </c>
      <c r="W201">
        <v>170720</v>
      </c>
      <c r="Y201">
        <v>258365</v>
      </c>
      <c r="Z201">
        <v>160</v>
      </c>
      <c r="AA201">
        <v>944</v>
      </c>
      <c r="AB201">
        <v>27077.31</v>
      </c>
      <c r="AC201">
        <v>61035.98</v>
      </c>
    </row>
    <row r="202" spans="1:33" x14ac:dyDescent="0.25">
      <c r="A202" t="s">
        <v>2767</v>
      </c>
      <c r="B202">
        <v>965982.01</v>
      </c>
      <c r="C202">
        <v>6900</v>
      </c>
      <c r="D202">
        <v>100003.85</v>
      </c>
      <c r="F202">
        <v>1129902.03</v>
      </c>
      <c r="G202">
        <v>-26872.55</v>
      </c>
      <c r="J202">
        <v>0</v>
      </c>
      <c r="M202">
        <v>-871</v>
      </c>
      <c r="P202">
        <v>-759421.69</v>
      </c>
      <c r="Q202">
        <v>800763.73</v>
      </c>
      <c r="S202">
        <v>736266.15</v>
      </c>
      <c r="V202">
        <v>518080</v>
      </c>
      <c r="W202">
        <v>18636</v>
      </c>
      <c r="Y202">
        <v>133110</v>
      </c>
      <c r="AA202">
        <v>1136</v>
      </c>
      <c r="AB202">
        <v>96282.08</v>
      </c>
      <c r="AC202">
        <v>76143.039999999994</v>
      </c>
    </row>
    <row r="203" spans="1:33" x14ac:dyDescent="0.25">
      <c r="A203" t="s">
        <v>2768</v>
      </c>
      <c r="B203">
        <v>684571.25</v>
      </c>
      <c r="C203">
        <v>800</v>
      </c>
      <c r="D203">
        <v>8871.5</v>
      </c>
      <c r="F203">
        <v>215266.82</v>
      </c>
      <c r="G203">
        <v>284057.36</v>
      </c>
      <c r="J203">
        <v>8000</v>
      </c>
      <c r="M203">
        <v>0</v>
      </c>
      <c r="Q203">
        <v>-1603002.45</v>
      </c>
      <c r="R203">
        <v>2328715.77</v>
      </c>
      <c r="S203">
        <v>682955.06</v>
      </c>
      <c r="W203">
        <v>417480</v>
      </c>
      <c r="Y203">
        <v>442622</v>
      </c>
      <c r="Z203">
        <v>320</v>
      </c>
      <c r="AA203">
        <v>2080</v>
      </c>
      <c r="AB203">
        <v>50121.279999999999</v>
      </c>
      <c r="AC203">
        <v>24641.86</v>
      </c>
    </row>
    <row r="204" spans="1:33" x14ac:dyDescent="0.25">
      <c r="A204" t="s">
        <v>2769</v>
      </c>
      <c r="B204">
        <v>1637137.13</v>
      </c>
      <c r="C204">
        <v>0</v>
      </c>
      <c r="D204">
        <v>141010.6</v>
      </c>
      <c r="F204">
        <v>2250379.4</v>
      </c>
      <c r="G204">
        <v>301339.34000000003</v>
      </c>
      <c r="M204">
        <v>0</v>
      </c>
      <c r="Q204">
        <v>-559766.5</v>
      </c>
      <c r="R204">
        <v>4119895.74</v>
      </c>
      <c r="S204">
        <v>910617.41</v>
      </c>
      <c r="T204">
        <v>108000</v>
      </c>
      <c r="W204">
        <v>421105.2</v>
      </c>
      <c r="X204">
        <v>88350</v>
      </c>
      <c r="Y204">
        <v>573299.19999999995</v>
      </c>
      <c r="AB204">
        <v>96216.26</v>
      </c>
      <c r="AC204">
        <v>27319.919999999998</v>
      </c>
    </row>
    <row r="205" spans="1:33" x14ac:dyDescent="0.25">
      <c r="A205" t="s">
        <v>2793</v>
      </c>
      <c r="B205">
        <v>472749.22</v>
      </c>
      <c r="C205">
        <v>0</v>
      </c>
      <c r="D205">
        <v>251788.82</v>
      </c>
      <c r="F205">
        <v>510552.53</v>
      </c>
      <c r="G205">
        <v>-25859.5</v>
      </c>
      <c r="J205">
        <v>36129</v>
      </c>
      <c r="M205">
        <v>0</v>
      </c>
      <c r="Q205">
        <v>-1682110.43</v>
      </c>
      <c r="R205">
        <v>2992215.82</v>
      </c>
      <c r="S205">
        <v>159118.04999999999</v>
      </c>
      <c r="U205">
        <v>2205</v>
      </c>
      <c r="W205">
        <v>530686</v>
      </c>
      <c r="Y205">
        <v>614959</v>
      </c>
      <c r="AB205">
        <v>52469.26</v>
      </c>
      <c r="AC205">
        <v>31884.11</v>
      </c>
    </row>
    <row r="206" spans="1:33" x14ac:dyDescent="0.25">
      <c r="A206" t="s">
        <v>2805</v>
      </c>
      <c r="B206">
        <v>426128.97</v>
      </c>
      <c r="C206">
        <v>29847.5</v>
      </c>
      <c r="D206">
        <v>177707.84</v>
      </c>
      <c r="F206">
        <v>1082803.45</v>
      </c>
      <c r="G206">
        <v>169619.87</v>
      </c>
      <c r="J206">
        <v>0</v>
      </c>
      <c r="Q206">
        <v>751825.18</v>
      </c>
      <c r="R206">
        <v>889745.48</v>
      </c>
      <c r="S206">
        <v>507103.9</v>
      </c>
      <c r="Y206">
        <v>19770</v>
      </c>
      <c r="Z206">
        <v>160</v>
      </c>
      <c r="AA206">
        <v>1000</v>
      </c>
      <c r="AB206">
        <v>91560.78</v>
      </c>
      <c r="AC206">
        <v>10748.17</v>
      </c>
    </row>
    <row r="207" spans="1:33" x14ac:dyDescent="0.25">
      <c r="A207" t="s">
        <v>2770</v>
      </c>
      <c r="B207">
        <v>636007.06999999995</v>
      </c>
      <c r="C207">
        <v>20851</v>
      </c>
      <c r="D207">
        <v>96492.13</v>
      </c>
      <c r="F207">
        <v>1707558.11</v>
      </c>
      <c r="G207">
        <v>241462.6</v>
      </c>
      <c r="M207">
        <v>0</v>
      </c>
      <c r="Q207">
        <v>1816780.74</v>
      </c>
      <c r="R207">
        <v>574807.30000000005</v>
      </c>
      <c r="S207">
        <v>788849.07</v>
      </c>
      <c r="W207">
        <v>677976</v>
      </c>
      <c r="X207">
        <v>7500</v>
      </c>
      <c r="Y207">
        <v>792838</v>
      </c>
      <c r="Z207">
        <v>5140</v>
      </c>
      <c r="AB207">
        <v>125320.28</v>
      </c>
      <c r="AC207">
        <v>107374.52</v>
      </c>
      <c r="AG207">
        <v>36181</v>
      </c>
    </row>
    <row r="208" spans="1:33" x14ac:dyDescent="0.25">
      <c r="A208" t="s">
        <v>2771</v>
      </c>
      <c r="B208">
        <v>380882.03</v>
      </c>
      <c r="C208">
        <v>0</v>
      </c>
      <c r="D208">
        <v>69968.66</v>
      </c>
      <c r="F208">
        <v>781702.71</v>
      </c>
      <c r="G208">
        <v>222935.2</v>
      </c>
      <c r="J208">
        <v>22170</v>
      </c>
      <c r="M208">
        <v>1128</v>
      </c>
      <c r="Q208">
        <v>-960217.59</v>
      </c>
      <c r="R208">
        <v>2085517.75</v>
      </c>
      <c r="S208">
        <v>539492.44999999995</v>
      </c>
      <c r="W208">
        <v>212583</v>
      </c>
      <c r="X208">
        <v>134400</v>
      </c>
      <c r="Y208">
        <v>347335</v>
      </c>
      <c r="AB208">
        <v>132591.89000000001</v>
      </c>
      <c r="AC208">
        <v>38378.76</v>
      </c>
    </row>
    <row r="209" spans="1:33" x14ac:dyDescent="0.25">
      <c r="A209" t="s">
        <v>2772</v>
      </c>
      <c r="B209">
        <v>1470426.56</v>
      </c>
      <c r="C209">
        <v>99530</v>
      </c>
      <c r="D209">
        <v>185934.13</v>
      </c>
      <c r="F209">
        <v>722374.89</v>
      </c>
      <c r="G209">
        <v>1229756.3899999999</v>
      </c>
      <c r="J209">
        <v>0</v>
      </c>
      <c r="M209">
        <v>0</v>
      </c>
      <c r="Q209">
        <v>-469426.4</v>
      </c>
      <c r="R209">
        <v>2982894.62</v>
      </c>
      <c r="S209">
        <v>906524.83</v>
      </c>
      <c r="W209">
        <v>1182391</v>
      </c>
      <c r="X209">
        <v>953000</v>
      </c>
      <c r="Y209">
        <v>1331290</v>
      </c>
      <c r="AA209">
        <v>9625</v>
      </c>
      <c r="AB209">
        <v>190261.31</v>
      </c>
      <c r="AC209">
        <v>96891.77</v>
      </c>
      <c r="AD209">
        <v>60000</v>
      </c>
      <c r="AG209">
        <v>11112</v>
      </c>
    </row>
    <row r="210" spans="1:33" x14ac:dyDescent="0.25">
      <c r="A210" t="s">
        <v>2796</v>
      </c>
      <c r="B210">
        <v>385601.47</v>
      </c>
      <c r="C210">
        <v>55934</v>
      </c>
      <c r="D210">
        <v>38032.410000000003</v>
      </c>
      <c r="F210">
        <v>2012038.98</v>
      </c>
      <c r="G210">
        <v>713337.61</v>
      </c>
      <c r="M210">
        <v>-1455</v>
      </c>
      <c r="Q210">
        <v>547860.67000000004</v>
      </c>
      <c r="R210">
        <v>2454994.11</v>
      </c>
      <c r="S210">
        <v>558045.18000000005</v>
      </c>
      <c r="W210">
        <v>393015.2</v>
      </c>
      <c r="X210">
        <v>145200</v>
      </c>
      <c r="Y210">
        <v>489116.2</v>
      </c>
      <c r="AB210">
        <v>183147.51999999999</v>
      </c>
      <c r="AC210">
        <v>131758.62</v>
      </c>
      <c r="AG210">
        <v>7995</v>
      </c>
    </row>
    <row r="211" spans="1:33" x14ac:dyDescent="0.25">
      <c r="A211" t="s">
        <v>2773</v>
      </c>
      <c r="B211">
        <v>1539023.12</v>
      </c>
      <c r="C211">
        <v>323593.06</v>
      </c>
      <c r="D211">
        <v>126452.02</v>
      </c>
      <c r="F211">
        <v>1206588.74</v>
      </c>
      <c r="G211">
        <v>519935.51</v>
      </c>
      <c r="J211">
        <v>8900</v>
      </c>
      <c r="M211">
        <v>3320.74</v>
      </c>
      <c r="Q211">
        <v>208805.78</v>
      </c>
      <c r="R211">
        <v>3281871.5</v>
      </c>
      <c r="S211">
        <v>726399.26</v>
      </c>
      <c r="T211">
        <v>-65300</v>
      </c>
      <c r="W211">
        <v>303900</v>
      </c>
      <c r="X211">
        <v>61200</v>
      </c>
      <c r="Y211">
        <v>399142</v>
      </c>
      <c r="Z211">
        <v>1080</v>
      </c>
      <c r="AB211">
        <v>212581.12</v>
      </c>
      <c r="AC211">
        <v>75464.44</v>
      </c>
      <c r="AE211">
        <v>1844.48</v>
      </c>
    </row>
    <row r="212" spans="1:33" x14ac:dyDescent="0.25">
      <c r="A212" t="s">
        <v>2774</v>
      </c>
      <c r="B212">
        <v>1100766.26</v>
      </c>
      <c r="C212">
        <v>7469.08</v>
      </c>
      <c r="D212">
        <v>198875.44</v>
      </c>
      <c r="F212">
        <v>699161.29</v>
      </c>
      <c r="G212">
        <v>542479.19999999995</v>
      </c>
      <c r="M212">
        <v>966</v>
      </c>
      <c r="P212">
        <v>26928</v>
      </c>
      <c r="Q212">
        <v>-47468.36</v>
      </c>
      <c r="R212">
        <v>1733966.78</v>
      </c>
      <c r="S212">
        <v>1039371.45</v>
      </c>
      <c r="T212">
        <v>28320</v>
      </c>
      <c r="W212">
        <v>477410</v>
      </c>
      <c r="X212">
        <v>228184.39</v>
      </c>
      <c r="Y212">
        <v>672437</v>
      </c>
      <c r="Z212">
        <v>1840</v>
      </c>
      <c r="AB212">
        <v>70870.23</v>
      </c>
      <c r="AC212">
        <v>47913.84</v>
      </c>
      <c r="AE212">
        <v>3175.92</v>
      </c>
    </row>
    <row r="213" spans="1:33" x14ac:dyDescent="0.25">
      <c r="A213" t="s">
        <v>2775</v>
      </c>
      <c r="B213">
        <v>928551.88</v>
      </c>
      <c r="C213">
        <v>177590.02</v>
      </c>
      <c r="D213">
        <v>50193.919999999998</v>
      </c>
      <c r="F213">
        <v>1651505.06</v>
      </c>
      <c r="G213">
        <v>199323.44</v>
      </c>
      <c r="J213">
        <v>0</v>
      </c>
      <c r="M213">
        <v>563.88</v>
      </c>
      <c r="R213">
        <v>2681365.84</v>
      </c>
      <c r="S213">
        <v>783785.77</v>
      </c>
      <c r="W213">
        <v>449880</v>
      </c>
      <c r="Y213">
        <v>607378</v>
      </c>
      <c r="AB213">
        <v>78239.539999999994</v>
      </c>
      <c r="AC213">
        <v>59093.88</v>
      </c>
      <c r="AE213">
        <v>298.48</v>
      </c>
      <c r="AG213">
        <v>21000</v>
      </c>
    </row>
    <row r="214" spans="1:33" x14ac:dyDescent="0.25">
      <c r="A214" t="s">
        <v>2776</v>
      </c>
      <c r="B214">
        <v>1367468</v>
      </c>
      <c r="C214">
        <v>25321</v>
      </c>
      <c r="D214">
        <v>99873.21</v>
      </c>
      <c r="F214">
        <v>484252.55</v>
      </c>
      <c r="G214">
        <v>1067361.8</v>
      </c>
      <c r="J214">
        <v>4000</v>
      </c>
      <c r="M214">
        <v>2393.2399999999998</v>
      </c>
      <c r="Q214">
        <v>-2556891</v>
      </c>
      <c r="R214">
        <v>5060758.04</v>
      </c>
      <c r="S214">
        <v>2190389.4700000002</v>
      </c>
      <c r="Y214">
        <v>1006707</v>
      </c>
      <c r="Z214">
        <v>42000</v>
      </c>
      <c r="AB214">
        <v>282473.92</v>
      </c>
      <c r="AC214">
        <v>72124.72</v>
      </c>
      <c r="AE214">
        <v>525</v>
      </c>
      <c r="AG214">
        <v>1960</v>
      </c>
    </row>
    <row r="215" spans="1:33" x14ac:dyDescent="0.25">
      <c r="A215" t="s">
        <v>2797</v>
      </c>
      <c r="B215">
        <v>815984.07</v>
      </c>
      <c r="C215">
        <v>4827.68</v>
      </c>
      <c r="D215">
        <v>92498.91</v>
      </c>
      <c r="F215">
        <v>140416.03</v>
      </c>
      <c r="G215">
        <v>486704.11</v>
      </c>
      <c r="J215">
        <v>5740</v>
      </c>
      <c r="M215">
        <v>324.45999999999998</v>
      </c>
      <c r="Q215">
        <v>-662450.73</v>
      </c>
      <c r="R215">
        <v>1741122.88</v>
      </c>
      <c r="S215">
        <v>602856.62</v>
      </c>
      <c r="W215">
        <v>159810</v>
      </c>
      <c r="X215">
        <v>131190</v>
      </c>
      <c r="Y215">
        <v>215262.82</v>
      </c>
      <c r="AB215">
        <v>77436.31</v>
      </c>
      <c r="AC215">
        <v>48989.01</v>
      </c>
      <c r="AE215">
        <v>119.32</v>
      </c>
    </row>
    <row r="216" spans="1:33" x14ac:dyDescent="0.25">
      <c r="A216" t="s">
        <v>2641</v>
      </c>
      <c r="B216">
        <v>711019.37</v>
      </c>
      <c r="C216">
        <v>27359</v>
      </c>
      <c r="D216">
        <v>42956.86</v>
      </c>
      <c r="F216">
        <v>668484.78</v>
      </c>
      <c r="G216">
        <v>564723.24</v>
      </c>
      <c r="J216">
        <v>0</v>
      </c>
      <c r="M216">
        <v>4666.6400000000003</v>
      </c>
      <c r="O216">
        <v>1752</v>
      </c>
      <c r="Q216">
        <v>-1648201.72</v>
      </c>
      <c r="R216">
        <v>3760347.17</v>
      </c>
      <c r="S216">
        <v>689861.18</v>
      </c>
      <c r="W216">
        <v>391807.5</v>
      </c>
      <c r="Y216">
        <v>512767.5</v>
      </c>
      <c r="AB216">
        <v>294444.55</v>
      </c>
      <c r="AC216">
        <v>135923</v>
      </c>
      <c r="AG216">
        <v>14957.25</v>
      </c>
    </row>
    <row r="217" spans="1:33" x14ac:dyDescent="0.25">
      <c r="A217" t="s">
        <v>2644</v>
      </c>
      <c r="B217">
        <v>704129.04</v>
      </c>
      <c r="C217">
        <v>36458.75</v>
      </c>
      <c r="D217">
        <v>45434.6</v>
      </c>
      <c r="F217">
        <v>-72744.37</v>
      </c>
      <c r="G217">
        <v>227465.82</v>
      </c>
      <c r="J217">
        <v>2800</v>
      </c>
      <c r="M217">
        <v>484.61</v>
      </c>
      <c r="Q217">
        <v>-1495580.86</v>
      </c>
      <c r="R217">
        <v>2267172.48</v>
      </c>
      <c r="S217">
        <v>467838.21</v>
      </c>
      <c r="W217">
        <v>234360</v>
      </c>
      <c r="X217">
        <v>23990</v>
      </c>
      <c r="Y217">
        <v>317414</v>
      </c>
      <c r="AB217">
        <v>101975.79</v>
      </c>
      <c r="AC217">
        <v>39473</v>
      </c>
      <c r="AF217">
        <v>37230.410000000003</v>
      </c>
      <c r="AG217">
        <v>477.4</v>
      </c>
    </row>
    <row r="218" spans="1:33" x14ac:dyDescent="0.25">
      <c r="A218" t="s">
        <v>2645</v>
      </c>
      <c r="B218">
        <v>398450.88</v>
      </c>
      <c r="C218">
        <v>14756</v>
      </c>
      <c r="D218">
        <v>12784.91</v>
      </c>
      <c r="F218">
        <v>228804.08</v>
      </c>
      <c r="G218">
        <v>291335.92</v>
      </c>
      <c r="J218">
        <v>36012.5</v>
      </c>
      <c r="M218">
        <v>49343.06</v>
      </c>
      <c r="O218">
        <v>24815</v>
      </c>
      <c r="Q218">
        <v>-1052181.5900000001</v>
      </c>
      <c r="R218">
        <v>1878069.39</v>
      </c>
      <c r="S218">
        <v>390221.35</v>
      </c>
      <c r="W218">
        <v>582260</v>
      </c>
      <c r="Y218">
        <v>665767</v>
      </c>
      <c r="AB218">
        <v>152932.64000000001</v>
      </c>
      <c r="AC218">
        <v>15792</v>
      </c>
      <c r="AG218">
        <v>29815</v>
      </c>
    </row>
    <row r="219" spans="1:33" x14ac:dyDescent="0.25">
      <c r="A219" t="s">
        <v>2649</v>
      </c>
      <c r="B219">
        <v>381809.65</v>
      </c>
      <c r="C219">
        <v>83001.179999999993</v>
      </c>
      <c r="D219">
        <v>233235.8</v>
      </c>
      <c r="F219">
        <v>63404.58</v>
      </c>
      <c r="G219">
        <v>685047.62</v>
      </c>
      <c r="J219">
        <v>12700</v>
      </c>
      <c r="K219">
        <v>18802</v>
      </c>
      <c r="M219">
        <v>2954.85</v>
      </c>
      <c r="O219">
        <v>1827</v>
      </c>
      <c r="Q219">
        <v>-2388206.63</v>
      </c>
      <c r="R219">
        <v>4524693.96</v>
      </c>
      <c r="S219">
        <v>801114.84</v>
      </c>
      <c r="W219">
        <v>619369</v>
      </c>
      <c r="X219">
        <v>417770.2</v>
      </c>
      <c r="Y219">
        <v>1219750.3999999999</v>
      </c>
      <c r="AB219">
        <v>957518.35</v>
      </c>
      <c r="AC219">
        <v>122372.46</v>
      </c>
      <c r="AG219">
        <v>153530.94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R219"/>
  <sheetViews>
    <sheetView topLeftCell="AG1" zoomScale="68" zoomScaleNormal="68" workbookViewId="0">
      <pane ySplit="3" topLeftCell="A196" activePane="bottomLeft" state="frozen"/>
      <selection pane="bottomLeft" activeCell="AQ10" sqref="AQ10:AQ219"/>
    </sheetView>
  </sheetViews>
  <sheetFormatPr defaultColWidth="9" defaultRowHeight="13.8" x14ac:dyDescent="0.25"/>
  <cols>
    <col min="1" max="1" width="6.69921875" style="234" bestFit="1" customWidth="1"/>
    <col min="2" max="2" width="14.59765625" style="234" customWidth="1"/>
    <col min="3" max="3" width="7.5" style="234" bestFit="1" customWidth="1"/>
    <col min="4" max="4" width="44.59765625" style="234" bestFit="1" customWidth="1"/>
    <col min="5" max="5" width="61.59765625" bestFit="1" customWidth="1"/>
    <col min="6" max="6" width="32.19921875" style="301" bestFit="1" customWidth="1"/>
    <col min="7" max="7" width="31.19921875" style="301" bestFit="1" customWidth="1"/>
    <col min="8" max="8" width="23" style="301" bestFit="1" customWidth="1"/>
    <col min="9" max="9" width="22.5" style="301" bestFit="1" customWidth="1"/>
    <col min="10" max="11" width="15.09765625" bestFit="1" customWidth="1"/>
    <col min="12" max="12" width="20.3984375" bestFit="1" customWidth="1"/>
    <col min="13" max="13" width="20.796875" bestFit="1" customWidth="1"/>
    <col min="14" max="14" width="16.69921875" style="301" bestFit="1" customWidth="1"/>
    <col min="15" max="15" width="19.09765625" style="301" bestFit="1" customWidth="1"/>
    <col min="16" max="16" width="18.5" style="301" bestFit="1" customWidth="1"/>
    <col min="17" max="17" width="20.296875" style="301" bestFit="1" customWidth="1"/>
    <col min="18" max="18" width="20.19921875" style="301" bestFit="1" customWidth="1"/>
    <col min="19" max="19" width="22.3984375" bestFit="1" customWidth="1"/>
    <col min="20" max="20" width="26.8984375" bestFit="1" customWidth="1"/>
    <col min="21" max="21" width="27" bestFit="1" customWidth="1"/>
    <col min="22" max="22" width="15.09765625" bestFit="1" customWidth="1"/>
    <col min="23" max="23" width="43.59765625" style="301" bestFit="1" customWidth="1"/>
    <col min="24" max="24" width="44.296875" style="301" bestFit="1" customWidth="1"/>
    <col min="25" max="25" width="27.8984375" style="301" bestFit="1" customWidth="1"/>
    <col min="26" max="26" width="37.796875" style="301" bestFit="1" customWidth="1"/>
    <col min="27" max="27" width="54.19921875" style="301" bestFit="1" customWidth="1"/>
    <col min="28" max="28" width="15.09765625" style="301" bestFit="1" customWidth="1"/>
    <col min="29" max="29" width="19.3984375" bestFit="1" customWidth="1"/>
    <col min="30" max="30" width="25.796875" bestFit="1" customWidth="1"/>
    <col min="31" max="31" width="24.19921875" bestFit="1" customWidth="1"/>
    <col min="32" max="32" width="41.5" bestFit="1" customWidth="1"/>
    <col min="33" max="33" width="30" bestFit="1" customWidth="1"/>
    <col min="34" max="34" width="21.59765625" bestFit="1" customWidth="1"/>
    <col min="35" max="35" width="25.5" bestFit="1" customWidth="1"/>
    <col min="36" max="36" width="30.69921875" bestFit="1" customWidth="1"/>
    <col min="37" max="37" width="32.296875" bestFit="1" customWidth="1"/>
    <col min="38" max="38" width="25.3984375" bestFit="1" customWidth="1"/>
    <col min="39" max="39" width="16.3984375" style="244" customWidth="1"/>
    <col min="40" max="40" width="15.8984375" style="267" bestFit="1" customWidth="1"/>
    <col min="41" max="41" width="17.3984375" style="261" bestFit="1" customWidth="1"/>
    <col min="42" max="42" width="17.59765625" style="263" bestFit="1" customWidth="1"/>
    <col min="43" max="43" width="19.09765625" style="264" bestFit="1" customWidth="1"/>
    <col min="44" max="44" width="14.59765625" style="268" bestFit="1" customWidth="1"/>
    <col min="45" max="16384" width="9" style="270"/>
  </cols>
  <sheetData>
    <row r="1" spans="1:44" x14ac:dyDescent="0.25"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t="s">
        <v>2451</v>
      </c>
      <c r="M1" t="s">
        <v>3187</v>
      </c>
      <c r="N1" s="301" t="s">
        <v>2452</v>
      </c>
      <c r="O1" s="301" t="s">
        <v>2453</v>
      </c>
      <c r="P1" s="301" t="s">
        <v>2454</v>
      </c>
      <c r="Q1" s="301" t="s">
        <v>2455</v>
      </c>
      <c r="R1" s="301" t="s">
        <v>2588</v>
      </c>
      <c r="S1" t="s">
        <v>2456</v>
      </c>
      <c r="T1" t="s">
        <v>2457</v>
      </c>
      <c r="U1" t="s">
        <v>2458</v>
      </c>
      <c r="V1" t="s">
        <v>2459</v>
      </c>
      <c r="W1" s="301" t="s">
        <v>2461</v>
      </c>
      <c r="X1" s="301" t="s">
        <v>2462</v>
      </c>
      <c r="Y1" s="301" t="s">
        <v>2463</v>
      </c>
      <c r="Z1" s="301" t="s">
        <v>2808</v>
      </c>
      <c r="AA1" s="301" t="s">
        <v>2464</v>
      </c>
      <c r="AB1" s="301" t="s">
        <v>2465</v>
      </c>
      <c r="AC1" t="s">
        <v>2466</v>
      </c>
      <c r="AD1" t="s">
        <v>2467</v>
      </c>
      <c r="AE1" t="s">
        <v>2468</v>
      </c>
      <c r="AF1" t="s">
        <v>2469</v>
      </c>
      <c r="AG1" t="s">
        <v>2470</v>
      </c>
      <c r="AH1" t="s">
        <v>2589</v>
      </c>
      <c r="AI1" t="s">
        <v>2590</v>
      </c>
      <c r="AJ1" t="s">
        <v>2591</v>
      </c>
      <c r="AK1" t="s">
        <v>2471</v>
      </c>
      <c r="AL1" t="s">
        <v>2592</v>
      </c>
      <c r="AM1" s="244" t="s">
        <v>6</v>
      </c>
      <c r="AN1" s="245" t="s">
        <v>7</v>
      </c>
      <c r="AO1" s="261" t="s">
        <v>8</v>
      </c>
      <c r="AP1" s="262" t="s">
        <v>9</v>
      </c>
      <c r="AQ1" s="247" t="s">
        <v>10</v>
      </c>
      <c r="AR1" s="249" t="s">
        <v>11</v>
      </c>
    </row>
    <row r="2" spans="1:44" x14ac:dyDescent="0.25">
      <c r="E2" t="s">
        <v>2472</v>
      </c>
      <c r="F2" s="301" t="s">
        <v>2473</v>
      </c>
      <c r="G2" s="301" t="s">
        <v>2474</v>
      </c>
      <c r="H2" s="301" t="s">
        <v>2475</v>
      </c>
      <c r="I2" s="301" t="s">
        <v>2476</v>
      </c>
      <c r="J2" t="s">
        <v>2477</v>
      </c>
      <c r="K2" t="s">
        <v>2478</v>
      </c>
      <c r="L2" t="s">
        <v>2479</v>
      </c>
      <c r="M2" t="s">
        <v>3188</v>
      </c>
      <c r="N2" s="301" t="s">
        <v>2480</v>
      </c>
      <c r="O2" s="301" t="s">
        <v>2481</v>
      </c>
      <c r="P2" s="301" t="s">
        <v>2482</v>
      </c>
      <c r="Q2" s="301" t="s">
        <v>2483</v>
      </c>
      <c r="R2" s="301" t="s">
        <v>2593</v>
      </c>
      <c r="S2" t="s">
        <v>2484</v>
      </c>
      <c r="T2" t="s">
        <v>2485</v>
      </c>
      <c r="U2" t="s">
        <v>2486</v>
      </c>
      <c r="V2" t="s">
        <v>2487</v>
      </c>
      <c r="W2" s="301" t="s">
        <v>2489</v>
      </c>
      <c r="X2" s="301" t="s">
        <v>2490</v>
      </c>
      <c r="Y2" s="301" t="s">
        <v>2491</v>
      </c>
      <c r="Z2" s="301" t="s">
        <v>2809</v>
      </c>
      <c r="AA2" s="301" t="s">
        <v>2492</v>
      </c>
      <c r="AB2" s="301" t="s">
        <v>2493</v>
      </c>
      <c r="AC2" t="s">
        <v>2494</v>
      </c>
      <c r="AD2" t="s">
        <v>2495</v>
      </c>
      <c r="AE2" t="s">
        <v>2496</v>
      </c>
      <c r="AF2" t="s">
        <v>2497</v>
      </c>
      <c r="AG2" t="s">
        <v>2498</v>
      </c>
      <c r="AH2" t="s">
        <v>2594</v>
      </c>
      <c r="AI2" t="s">
        <v>2595</v>
      </c>
      <c r="AJ2" t="s">
        <v>2596</v>
      </c>
      <c r="AK2" t="s">
        <v>2499</v>
      </c>
      <c r="AL2" t="s">
        <v>2597</v>
      </c>
      <c r="AN2" s="245"/>
      <c r="AR2" s="246"/>
    </row>
    <row r="3" spans="1:44" x14ac:dyDescent="0.25">
      <c r="B3" s="234" t="s">
        <v>43</v>
      </c>
      <c r="E3" t="s">
        <v>2500</v>
      </c>
      <c r="F3" s="301">
        <v>181870950.56999999</v>
      </c>
      <c r="G3" s="301">
        <v>23937958.940000001</v>
      </c>
      <c r="H3" s="301">
        <v>41275084.159999996</v>
      </c>
      <c r="I3" s="301">
        <v>0</v>
      </c>
      <c r="J3">
        <v>147075233.59999999</v>
      </c>
      <c r="K3">
        <v>98103479.180000007</v>
      </c>
      <c r="L3">
        <v>0</v>
      </c>
      <c r="M3">
        <v>0</v>
      </c>
      <c r="N3" s="301">
        <v>2206149.96</v>
      </c>
      <c r="O3" s="301">
        <v>32713.5</v>
      </c>
      <c r="P3" s="301">
        <v>2072110.2</v>
      </c>
      <c r="Q3" s="301">
        <v>-7695451.21</v>
      </c>
      <c r="R3" s="301">
        <v>0</v>
      </c>
      <c r="S3">
        <v>5464653.4500000002</v>
      </c>
      <c r="T3">
        <v>-8418560.6899999995</v>
      </c>
      <c r="U3">
        <v>-78149148.540000007</v>
      </c>
      <c r="V3">
        <v>508031541.86000001</v>
      </c>
      <c r="W3" s="301">
        <v>164336587.86000001</v>
      </c>
      <c r="X3" s="301">
        <v>4170092.75</v>
      </c>
      <c r="Y3" s="301">
        <v>4832.62</v>
      </c>
      <c r="Z3" s="301">
        <v>908400</v>
      </c>
      <c r="AA3" s="301">
        <v>126341035.03</v>
      </c>
      <c r="AB3" s="301">
        <v>23685937.559999999</v>
      </c>
      <c r="AC3">
        <v>163111454.05000001</v>
      </c>
      <c r="AD3">
        <v>220788</v>
      </c>
      <c r="AE3">
        <v>45653</v>
      </c>
      <c r="AF3">
        <v>50077445.880000003</v>
      </c>
      <c r="AG3">
        <v>15485185.98</v>
      </c>
      <c r="AH3">
        <v>630740</v>
      </c>
      <c r="AI3">
        <v>239618.68</v>
      </c>
      <c r="AJ3">
        <v>71731.570000000007</v>
      </c>
      <c r="AK3">
        <v>6550523.5199999996</v>
      </c>
      <c r="AL3">
        <v>49754</v>
      </c>
      <c r="AM3" s="244">
        <f t="shared" ref="AM3:AR3" si="0">SUM(AM4:AM85)</f>
        <v>103344500.28999996</v>
      </c>
      <c r="AN3" s="245">
        <f t="shared" si="0"/>
        <v>7582088.6499999985</v>
      </c>
      <c r="AO3" s="261">
        <f t="shared" si="0"/>
        <v>95762411.640000015</v>
      </c>
      <c r="AP3" s="263" t="e">
        <f t="shared" si="0"/>
        <v>#REF!</v>
      </c>
      <c r="AQ3" s="264" t="e">
        <f t="shared" si="0"/>
        <v>#REF!</v>
      </c>
      <c r="AR3" s="246" t="e">
        <f t="shared" si="0"/>
        <v>#REF!</v>
      </c>
    </row>
    <row r="4" spans="1:44" x14ac:dyDescent="0.25">
      <c r="D4" s="234" t="s">
        <v>12</v>
      </c>
      <c r="E4" t="s">
        <v>15</v>
      </c>
      <c r="F4" s="301">
        <v>117656.53</v>
      </c>
      <c r="J4">
        <v>1.93</v>
      </c>
      <c r="K4">
        <v>26235.18</v>
      </c>
      <c r="Q4" s="301">
        <v>-9404872.5</v>
      </c>
      <c r="T4">
        <v>2351172.4700000002</v>
      </c>
      <c r="U4">
        <v>-1008240.34</v>
      </c>
      <c r="V4">
        <v>3505016.69</v>
      </c>
      <c r="W4" s="301">
        <v>658044</v>
      </c>
      <c r="AA4" s="301">
        <v>599977</v>
      </c>
      <c r="AB4" s="301">
        <v>4151494.5</v>
      </c>
      <c r="AC4">
        <v>648771.5</v>
      </c>
      <c r="AG4">
        <v>28426.68</v>
      </c>
      <c r="AM4" s="244">
        <f t="shared" ref="AM4:AM9" si="1">SUM(T4:V4)</f>
        <v>4847948.82</v>
      </c>
      <c r="AN4" s="251">
        <f t="shared" ref="AN4:AN9" si="2">SUM(Y4:AL4)</f>
        <v>5428669.6799999997</v>
      </c>
      <c r="AO4" s="265">
        <f>AM4-AN4</f>
        <v>-580720.8599999994</v>
      </c>
      <c r="AP4" s="266" t="e">
        <f>SUM(#REF!)</f>
        <v>#REF!</v>
      </c>
      <c r="AQ4" s="252" t="e">
        <f>SUM(#REF!)</f>
        <v>#REF!</v>
      </c>
      <c r="AR4" s="246" t="e">
        <f>AP4-AQ4</f>
        <v>#REF!</v>
      </c>
    </row>
    <row r="5" spans="1:44" x14ac:dyDescent="0.25">
      <c r="D5" s="234" t="s">
        <v>1406</v>
      </c>
      <c r="AM5" s="244">
        <f t="shared" si="1"/>
        <v>0</v>
      </c>
      <c r="AN5" s="251">
        <f t="shared" si="2"/>
        <v>0</v>
      </c>
      <c r="AO5" s="265">
        <f t="shared" ref="AO5:AO9" si="3">AM5-AN5</f>
        <v>0</v>
      </c>
      <c r="AP5" s="266" t="e">
        <f>SUM(#REF!)</f>
        <v>#REF!</v>
      </c>
      <c r="AQ5" s="252" t="e">
        <f>SUM(#REF!)</f>
        <v>#REF!</v>
      </c>
      <c r="AR5" s="246" t="e">
        <f t="shared" ref="AR5:AR67" si="4">AP5-AQ5</f>
        <v>#REF!</v>
      </c>
    </row>
    <row r="6" spans="1:44" x14ac:dyDescent="0.25">
      <c r="D6" s="234" t="s">
        <v>13</v>
      </c>
      <c r="AM6" s="244">
        <f t="shared" si="1"/>
        <v>0</v>
      </c>
      <c r="AN6" s="251">
        <f t="shared" si="2"/>
        <v>0</v>
      </c>
      <c r="AO6" s="265">
        <f t="shared" si="3"/>
        <v>0</v>
      </c>
      <c r="AP6" s="266" t="e">
        <f>SUM(#REF!)</f>
        <v>#REF!</v>
      </c>
      <c r="AQ6" s="252" t="e">
        <f>SUM(#REF!)</f>
        <v>#REF!</v>
      </c>
      <c r="AR6" s="246" t="e">
        <f t="shared" si="4"/>
        <v>#REF!</v>
      </c>
    </row>
    <row r="7" spans="1:44" x14ac:dyDescent="0.25">
      <c r="D7" s="234" t="s">
        <v>14</v>
      </c>
      <c r="AM7" s="244">
        <f t="shared" si="1"/>
        <v>0</v>
      </c>
      <c r="AN7" s="251">
        <f t="shared" si="2"/>
        <v>0</v>
      </c>
      <c r="AO7" s="265">
        <f t="shared" si="3"/>
        <v>0</v>
      </c>
      <c r="AP7" s="266" t="e">
        <f>SUM(#REF!)</f>
        <v>#REF!</v>
      </c>
      <c r="AQ7" s="252" t="e">
        <f>SUM(#REF!)</f>
        <v>#REF!</v>
      </c>
      <c r="AR7" s="246" t="e">
        <f t="shared" si="4"/>
        <v>#REF!</v>
      </c>
    </row>
    <row r="8" spans="1:44" x14ac:dyDescent="0.25">
      <c r="D8" s="234" t="s">
        <v>15</v>
      </c>
      <c r="AM8" s="244">
        <f t="shared" si="1"/>
        <v>0</v>
      </c>
      <c r="AN8" s="251">
        <f t="shared" si="2"/>
        <v>0</v>
      </c>
      <c r="AO8" s="265">
        <f t="shared" si="3"/>
        <v>0</v>
      </c>
      <c r="AP8" s="266" t="e">
        <f>SUM(#REF!)</f>
        <v>#REF!</v>
      </c>
      <c r="AQ8" s="252" t="e">
        <f>SUM(#REF!)</f>
        <v>#REF!</v>
      </c>
      <c r="AR8" s="246" t="e">
        <f t="shared" si="4"/>
        <v>#REF!</v>
      </c>
    </row>
    <row r="9" spans="1:44" ht="14.4" thickBot="1" x14ac:dyDescent="0.3">
      <c r="D9" s="234" t="s">
        <v>16</v>
      </c>
      <c r="AM9" s="244">
        <f t="shared" si="1"/>
        <v>0</v>
      </c>
      <c r="AN9" s="251">
        <f t="shared" si="2"/>
        <v>0</v>
      </c>
      <c r="AO9" s="265">
        <f t="shared" si="3"/>
        <v>0</v>
      </c>
      <c r="AP9" s="266" t="e">
        <f>SUM(#REF!)</f>
        <v>#REF!</v>
      </c>
      <c r="AQ9" s="252" t="e">
        <f>SUM(#REF!)</f>
        <v>#REF!</v>
      </c>
      <c r="AR9" s="246" t="e">
        <f t="shared" si="4"/>
        <v>#REF!</v>
      </c>
    </row>
    <row r="10" spans="1:44" ht="14.4" thickBot="1" x14ac:dyDescent="0.3">
      <c r="A10" s="234" t="s">
        <v>288</v>
      </c>
      <c r="B10" s="234" t="s">
        <v>29</v>
      </c>
      <c r="C10" s="272">
        <v>6923</v>
      </c>
      <c r="D10" s="273" t="s">
        <v>1407</v>
      </c>
      <c r="E10" t="s">
        <v>2598</v>
      </c>
      <c r="F10" s="301">
        <v>1636478.78</v>
      </c>
      <c r="G10" s="301">
        <v>43226</v>
      </c>
      <c r="H10" s="301">
        <v>764492.84</v>
      </c>
      <c r="J10">
        <v>91542</v>
      </c>
      <c r="K10">
        <v>948170.37</v>
      </c>
      <c r="N10" s="301">
        <v>16125</v>
      </c>
      <c r="Q10" s="301">
        <v>0</v>
      </c>
      <c r="U10">
        <v>448185.69</v>
      </c>
      <c r="V10">
        <v>1691218.36</v>
      </c>
      <c r="W10" s="301">
        <v>699521.6</v>
      </c>
      <c r="AA10" s="301">
        <v>1093414.5</v>
      </c>
      <c r="AB10" s="301">
        <v>398092</v>
      </c>
      <c r="AC10">
        <v>1342353.5</v>
      </c>
      <c r="AF10">
        <v>126288.11</v>
      </c>
      <c r="AG10">
        <v>118634.11</v>
      </c>
      <c r="AM10" s="244">
        <f>SUM(F10:I10)</f>
        <v>2444197.62</v>
      </c>
      <c r="AN10" s="251">
        <f>SUM(N10:R10)</f>
        <v>16125</v>
      </c>
      <c r="AO10" s="265">
        <f>AM10-AN10</f>
        <v>2428072.62</v>
      </c>
      <c r="AP10" s="266">
        <f>SUM(W10:AB10)</f>
        <v>2191028.1</v>
      </c>
      <c r="AQ10" s="266">
        <f>SUM(AC10:AL10)</f>
        <v>1587275.7200000002</v>
      </c>
      <c r="AR10" s="246">
        <f t="shared" si="4"/>
        <v>603752.37999999989</v>
      </c>
    </row>
    <row r="11" spans="1:44" ht="14.4" thickBot="1" x14ac:dyDescent="0.3">
      <c r="A11" s="234" t="s">
        <v>288</v>
      </c>
      <c r="B11" s="234" t="s">
        <v>29</v>
      </c>
      <c r="C11" s="272">
        <v>7817</v>
      </c>
      <c r="D11" s="273" t="s">
        <v>800</v>
      </c>
      <c r="E11" t="s">
        <v>2599</v>
      </c>
      <c r="F11" s="301">
        <v>1142626.79</v>
      </c>
      <c r="G11" s="301">
        <v>26572.5</v>
      </c>
      <c r="H11" s="301">
        <v>551001.22</v>
      </c>
      <c r="J11">
        <v>373336.26</v>
      </c>
      <c r="K11">
        <v>330572.06</v>
      </c>
      <c r="Q11" s="301">
        <v>0</v>
      </c>
      <c r="U11">
        <v>4634.97</v>
      </c>
      <c r="V11">
        <v>1534772.11</v>
      </c>
      <c r="W11" s="301">
        <v>1166357.8400000001</v>
      </c>
      <c r="Y11" s="301">
        <v>39.61</v>
      </c>
      <c r="AA11" s="301">
        <v>1179282.18</v>
      </c>
      <c r="AB11" s="301">
        <v>251900</v>
      </c>
      <c r="AC11">
        <v>1350973.18</v>
      </c>
      <c r="AF11">
        <v>268792.34999999998</v>
      </c>
      <c r="AG11">
        <v>34192.160000000003</v>
      </c>
      <c r="AM11" s="244">
        <f t="shared" ref="AM11:AM74" si="5">SUM(F11:I11)</f>
        <v>1720200.51</v>
      </c>
      <c r="AN11" s="251">
        <f t="shared" ref="AN11:AN74" si="6">SUM(N11:R11)</f>
        <v>0</v>
      </c>
      <c r="AO11" s="265">
        <f t="shared" ref="AO11:AO74" si="7">AM11-AN11</f>
        <v>1720200.51</v>
      </c>
      <c r="AP11" s="266">
        <f t="shared" ref="AP11:AP74" si="8">SUM(W11:AB11)</f>
        <v>2597579.63</v>
      </c>
      <c r="AQ11" s="266">
        <f t="shared" ref="AQ11:AQ74" si="9">SUM(AC11:AL11)</f>
        <v>1653957.6899999997</v>
      </c>
      <c r="AR11" s="246">
        <f t="shared" si="4"/>
        <v>943621.94000000018</v>
      </c>
    </row>
    <row r="12" spans="1:44" ht="14.4" thickBot="1" x14ac:dyDescent="0.3">
      <c r="A12" s="234" t="s">
        <v>288</v>
      </c>
      <c r="B12" s="234" t="s">
        <v>29</v>
      </c>
      <c r="C12" s="272">
        <v>5402</v>
      </c>
      <c r="D12" s="273" t="s">
        <v>801</v>
      </c>
      <c r="E12" t="s">
        <v>2600</v>
      </c>
      <c r="F12" s="301">
        <v>1774462.55</v>
      </c>
      <c r="G12" s="301">
        <v>7200</v>
      </c>
      <c r="H12" s="301">
        <v>537063.68000000005</v>
      </c>
      <c r="J12">
        <v>62701.57</v>
      </c>
      <c r="K12">
        <v>3245592.51</v>
      </c>
      <c r="N12" s="301">
        <v>9077</v>
      </c>
      <c r="Q12" s="301">
        <v>0</v>
      </c>
      <c r="U12">
        <v>4132639.12</v>
      </c>
      <c r="V12">
        <v>1097038.29</v>
      </c>
      <c r="W12" s="301">
        <v>430040.87</v>
      </c>
      <c r="AA12" s="301">
        <v>882994</v>
      </c>
      <c r="AB12" s="301">
        <v>135472</v>
      </c>
      <c r="AC12">
        <v>1020423</v>
      </c>
      <c r="AF12">
        <v>105838.96</v>
      </c>
      <c r="AG12">
        <v>299657.62</v>
      </c>
      <c r="AM12" s="244">
        <f t="shared" si="5"/>
        <v>2318726.23</v>
      </c>
      <c r="AN12" s="251">
        <f t="shared" si="6"/>
        <v>9077</v>
      </c>
      <c r="AO12" s="265">
        <f t="shared" si="7"/>
        <v>2309649.23</v>
      </c>
      <c r="AP12" s="266">
        <f t="shared" si="8"/>
        <v>1448506.87</v>
      </c>
      <c r="AQ12" s="266">
        <f t="shared" si="9"/>
        <v>1425919.58</v>
      </c>
      <c r="AR12" s="246">
        <f t="shared" si="4"/>
        <v>22587.290000000037</v>
      </c>
    </row>
    <row r="13" spans="1:44" ht="14.4" thickBot="1" x14ac:dyDescent="0.3">
      <c r="A13" s="234" t="s">
        <v>288</v>
      </c>
      <c r="B13" s="234" t="s">
        <v>29</v>
      </c>
      <c r="C13" s="272">
        <v>4534</v>
      </c>
      <c r="D13" s="273" t="s">
        <v>802</v>
      </c>
      <c r="E13" t="s">
        <v>2601</v>
      </c>
      <c r="F13" s="301">
        <v>603708.54</v>
      </c>
      <c r="G13" s="301">
        <v>1319</v>
      </c>
      <c r="H13" s="301">
        <v>220796.67</v>
      </c>
      <c r="J13">
        <v>1825289.76</v>
      </c>
      <c r="K13">
        <v>221182.88</v>
      </c>
      <c r="N13" s="301">
        <v>2646</v>
      </c>
      <c r="Q13" s="301">
        <v>0</v>
      </c>
      <c r="U13">
        <v>748932.78</v>
      </c>
      <c r="V13">
        <v>1718005.94</v>
      </c>
      <c r="W13" s="301">
        <v>536249.91</v>
      </c>
      <c r="Y13" s="301">
        <v>7.3</v>
      </c>
      <c r="AA13" s="301">
        <v>826793</v>
      </c>
      <c r="AB13" s="301">
        <v>115128</v>
      </c>
      <c r="AC13">
        <v>996343</v>
      </c>
      <c r="AF13">
        <v>114133.02</v>
      </c>
      <c r="AG13">
        <v>89286.56</v>
      </c>
      <c r="AM13" s="244">
        <f t="shared" si="5"/>
        <v>825824.21000000008</v>
      </c>
      <c r="AN13" s="251">
        <f t="shared" si="6"/>
        <v>2646</v>
      </c>
      <c r="AO13" s="265">
        <f t="shared" si="7"/>
        <v>823178.21000000008</v>
      </c>
      <c r="AP13" s="266">
        <f t="shared" si="8"/>
        <v>1478178.21</v>
      </c>
      <c r="AQ13" s="266">
        <f t="shared" si="9"/>
        <v>1199762.58</v>
      </c>
      <c r="AR13" s="246">
        <f t="shared" si="4"/>
        <v>278415.62999999989</v>
      </c>
    </row>
    <row r="14" spans="1:44" ht="14.4" thickBot="1" x14ac:dyDescent="0.3">
      <c r="A14" s="234" t="s">
        <v>288</v>
      </c>
      <c r="B14" s="234" t="s">
        <v>29</v>
      </c>
      <c r="C14" s="272">
        <v>8215</v>
      </c>
      <c r="D14" s="273" t="s">
        <v>803</v>
      </c>
      <c r="E14" t="s">
        <v>2602</v>
      </c>
      <c r="F14" s="301">
        <v>1277402.99</v>
      </c>
      <c r="G14" s="301">
        <v>15212.01</v>
      </c>
      <c r="H14" s="301">
        <v>590836.65</v>
      </c>
      <c r="J14">
        <v>1572970.63</v>
      </c>
      <c r="K14">
        <v>208891.99</v>
      </c>
      <c r="P14" s="301">
        <v>62009.2</v>
      </c>
      <c r="Q14" s="301">
        <v>1</v>
      </c>
      <c r="U14">
        <v>-1003058.05</v>
      </c>
      <c r="V14">
        <v>3950541.16</v>
      </c>
      <c r="W14" s="301">
        <v>1428567.34</v>
      </c>
      <c r="Y14" s="301">
        <v>0.08</v>
      </c>
      <c r="AA14" s="301">
        <v>903509</v>
      </c>
      <c r="AB14" s="301">
        <v>233971</v>
      </c>
      <c r="AC14">
        <v>1030620</v>
      </c>
      <c r="AF14">
        <v>432437.53</v>
      </c>
      <c r="AG14">
        <v>16815.57</v>
      </c>
      <c r="AM14" s="244">
        <f t="shared" si="5"/>
        <v>1883451.65</v>
      </c>
      <c r="AN14" s="251">
        <f t="shared" si="6"/>
        <v>62010.2</v>
      </c>
      <c r="AO14" s="265">
        <f t="shared" si="7"/>
        <v>1821441.45</v>
      </c>
      <c r="AP14" s="266">
        <f t="shared" si="8"/>
        <v>2566047.42</v>
      </c>
      <c r="AQ14" s="266">
        <f t="shared" si="9"/>
        <v>1479873.1</v>
      </c>
      <c r="AR14" s="246">
        <f t="shared" si="4"/>
        <v>1086174.3199999998</v>
      </c>
    </row>
    <row r="15" spans="1:44" ht="14.4" thickBot="1" x14ac:dyDescent="0.3">
      <c r="A15" s="234" t="s">
        <v>288</v>
      </c>
      <c r="B15" s="234" t="s">
        <v>29</v>
      </c>
      <c r="C15" s="272">
        <v>8736</v>
      </c>
      <c r="D15" s="273" t="s">
        <v>804</v>
      </c>
      <c r="E15" t="s">
        <v>2603</v>
      </c>
      <c r="F15" s="301">
        <v>1591705.33</v>
      </c>
      <c r="G15" s="301">
        <v>64743.75</v>
      </c>
      <c r="H15" s="301">
        <v>546100.14</v>
      </c>
      <c r="J15">
        <v>580102.05000000005</v>
      </c>
      <c r="K15">
        <v>541093.87</v>
      </c>
      <c r="Q15" s="301">
        <v>110.68</v>
      </c>
      <c r="U15">
        <v>-523333.52</v>
      </c>
      <c r="V15">
        <v>2643840</v>
      </c>
      <c r="W15" s="301">
        <v>1563909.33</v>
      </c>
      <c r="AA15" s="301">
        <v>878324.5</v>
      </c>
      <c r="AB15" s="301">
        <v>486525</v>
      </c>
      <c r="AC15">
        <v>1158499.5</v>
      </c>
      <c r="AF15">
        <v>305053.13</v>
      </c>
      <c r="AG15">
        <v>155094</v>
      </c>
      <c r="AM15" s="244">
        <f t="shared" si="5"/>
        <v>2202549.2200000002</v>
      </c>
      <c r="AN15" s="251">
        <f t="shared" si="6"/>
        <v>110.68</v>
      </c>
      <c r="AO15" s="265">
        <f t="shared" si="7"/>
        <v>2202438.54</v>
      </c>
      <c r="AP15" s="266">
        <f t="shared" si="8"/>
        <v>2928758.83</v>
      </c>
      <c r="AQ15" s="266">
        <f t="shared" si="9"/>
        <v>1618646.63</v>
      </c>
      <c r="AR15" s="246">
        <f t="shared" si="4"/>
        <v>1310112.2000000002</v>
      </c>
    </row>
    <row r="16" spans="1:44" ht="14.4" thickBot="1" x14ac:dyDescent="0.3">
      <c r="A16" s="234" t="s">
        <v>288</v>
      </c>
      <c r="B16" s="234" t="s">
        <v>29</v>
      </c>
      <c r="C16" s="272">
        <v>4649</v>
      </c>
      <c r="D16" s="273" t="s">
        <v>805</v>
      </c>
      <c r="E16" t="s">
        <v>2604</v>
      </c>
      <c r="F16" s="301">
        <v>902643.07</v>
      </c>
      <c r="G16" s="301">
        <v>7574.8</v>
      </c>
      <c r="H16" s="301">
        <v>238864.08</v>
      </c>
      <c r="J16">
        <v>545549.1</v>
      </c>
      <c r="K16">
        <v>215.98</v>
      </c>
      <c r="Q16" s="301">
        <v>0</v>
      </c>
      <c r="U16">
        <v>-1356354.53</v>
      </c>
      <c r="V16">
        <v>2287723.02</v>
      </c>
      <c r="W16" s="301">
        <v>950401.5</v>
      </c>
      <c r="AA16" s="301">
        <v>459933</v>
      </c>
      <c r="AB16" s="301">
        <v>278600</v>
      </c>
      <c r="AC16">
        <v>658602</v>
      </c>
      <c r="AF16">
        <v>136977.54</v>
      </c>
      <c r="AG16">
        <v>34586.68</v>
      </c>
      <c r="AM16" s="244">
        <f t="shared" si="5"/>
        <v>1149081.95</v>
      </c>
      <c r="AN16" s="251">
        <f t="shared" si="6"/>
        <v>0</v>
      </c>
      <c r="AO16" s="265">
        <f t="shared" si="7"/>
        <v>1149081.95</v>
      </c>
      <c r="AP16" s="266">
        <f t="shared" si="8"/>
        <v>1688934.5</v>
      </c>
      <c r="AQ16" s="266">
        <f t="shared" si="9"/>
        <v>830166.22000000009</v>
      </c>
      <c r="AR16" s="246">
        <f t="shared" si="4"/>
        <v>858768.27999999991</v>
      </c>
    </row>
    <row r="17" spans="1:44" ht="14.4" thickBot="1" x14ac:dyDescent="0.3">
      <c r="A17" s="234" t="s">
        <v>288</v>
      </c>
      <c r="B17" s="234" t="s">
        <v>29</v>
      </c>
      <c r="C17" s="272">
        <v>8434</v>
      </c>
      <c r="D17" s="273" t="s">
        <v>806</v>
      </c>
      <c r="E17" t="s">
        <v>2605</v>
      </c>
      <c r="F17" s="301">
        <v>1398033.59</v>
      </c>
      <c r="G17" s="301">
        <v>26020.25</v>
      </c>
      <c r="H17" s="301">
        <v>535359.01</v>
      </c>
      <c r="J17">
        <v>683012.04</v>
      </c>
      <c r="K17">
        <v>805412.03</v>
      </c>
      <c r="Q17" s="301">
        <v>0</v>
      </c>
      <c r="U17">
        <v>2068567.9</v>
      </c>
      <c r="V17">
        <v>312292.87</v>
      </c>
      <c r="W17" s="301">
        <v>1348540.71</v>
      </c>
      <c r="AA17" s="301">
        <v>1353260</v>
      </c>
      <c r="AB17" s="301">
        <v>276700</v>
      </c>
      <c r="AC17">
        <v>1581648</v>
      </c>
      <c r="AF17">
        <v>262661.94</v>
      </c>
      <c r="AG17">
        <v>67410.5</v>
      </c>
      <c r="AM17" s="244">
        <f t="shared" si="5"/>
        <v>1959412.85</v>
      </c>
      <c r="AN17" s="251">
        <f t="shared" si="6"/>
        <v>0</v>
      </c>
      <c r="AO17" s="265">
        <f t="shared" si="7"/>
        <v>1959412.85</v>
      </c>
      <c r="AP17" s="266">
        <f t="shared" si="8"/>
        <v>2978500.71</v>
      </c>
      <c r="AQ17" s="266">
        <f t="shared" si="9"/>
        <v>1911720.44</v>
      </c>
      <c r="AR17" s="246">
        <f t="shared" si="4"/>
        <v>1066780.27</v>
      </c>
    </row>
    <row r="18" spans="1:44" ht="14.4" thickBot="1" x14ac:dyDescent="0.3">
      <c r="A18" s="234" t="s">
        <v>288</v>
      </c>
      <c r="B18" s="234" t="s">
        <v>29</v>
      </c>
      <c r="C18" s="272">
        <v>9149</v>
      </c>
      <c r="D18" s="273" t="s">
        <v>807</v>
      </c>
      <c r="E18" t="s">
        <v>2606</v>
      </c>
      <c r="F18" s="301">
        <v>2145495.06</v>
      </c>
      <c r="G18" s="301">
        <v>7800</v>
      </c>
      <c r="H18" s="301">
        <v>310008.42</v>
      </c>
      <c r="J18">
        <v>1064739.3600000001</v>
      </c>
      <c r="K18">
        <v>487850.36</v>
      </c>
      <c r="Q18" s="301">
        <v>1370.06</v>
      </c>
      <c r="U18">
        <v>2828666.22</v>
      </c>
      <c r="V18">
        <v>928313.81</v>
      </c>
      <c r="W18" s="301">
        <v>1104222.3999999999</v>
      </c>
      <c r="X18" s="301">
        <v>10550</v>
      </c>
      <c r="Y18" s="301">
        <v>157.43</v>
      </c>
      <c r="AA18" s="301">
        <v>1172116.6000000001</v>
      </c>
      <c r="AB18" s="301">
        <v>286071</v>
      </c>
      <c r="AC18">
        <v>1456886.6</v>
      </c>
      <c r="AF18">
        <v>253758.18</v>
      </c>
      <c r="AG18">
        <v>70466.559999999998</v>
      </c>
      <c r="AM18" s="244">
        <f t="shared" si="5"/>
        <v>2463303.48</v>
      </c>
      <c r="AN18" s="251">
        <f t="shared" si="6"/>
        <v>1370.06</v>
      </c>
      <c r="AO18" s="265">
        <f t="shared" si="7"/>
        <v>2461933.42</v>
      </c>
      <c r="AP18" s="266">
        <f t="shared" si="8"/>
        <v>2573117.4299999997</v>
      </c>
      <c r="AQ18" s="266">
        <f t="shared" si="9"/>
        <v>1781111.34</v>
      </c>
      <c r="AR18" s="246">
        <f t="shared" si="4"/>
        <v>792006.08999999962</v>
      </c>
    </row>
    <row r="19" spans="1:44" ht="14.4" thickBot="1" x14ac:dyDescent="0.3">
      <c r="A19" s="234" t="s">
        <v>288</v>
      </c>
      <c r="B19" s="234" t="s">
        <v>29</v>
      </c>
      <c r="C19" s="272">
        <v>6199</v>
      </c>
      <c r="D19" s="273" t="s">
        <v>808</v>
      </c>
      <c r="E19" t="s">
        <v>2607</v>
      </c>
      <c r="F19" s="301">
        <v>2065350.91</v>
      </c>
      <c r="G19" s="301">
        <v>83170</v>
      </c>
      <c r="H19" s="301">
        <v>486393.2</v>
      </c>
      <c r="J19">
        <v>267823.53999999998</v>
      </c>
      <c r="K19">
        <v>413385.84</v>
      </c>
      <c r="N19" s="301">
        <v>5380</v>
      </c>
      <c r="Q19" s="301">
        <v>0</v>
      </c>
      <c r="S19">
        <v>217250</v>
      </c>
      <c r="U19">
        <v>1346474.75</v>
      </c>
      <c r="V19">
        <v>955989.15</v>
      </c>
      <c r="W19" s="301">
        <v>1176795.3999999999</v>
      </c>
      <c r="AA19" s="301">
        <v>1128179.8999999999</v>
      </c>
      <c r="AB19" s="301">
        <v>245600</v>
      </c>
      <c r="AC19">
        <v>1340333.8999999999</v>
      </c>
      <c r="AF19">
        <v>218819.13</v>
      </c>
      <c r="AG19">
        <v>110895.6</v>
      </c>
      <c r="AM19" s="244">
        <f t="shared" si="5"/>
        <v>2634914.1100000003</v>
      </c>
      <c r="AN19" s="251">
        <f t="shared" si="6"/>
        <v>5380</v>
      </c>
      <c r="AO19" s="265">
        <f t="shared" si="7"/>
        <v>2629534.1100000003</v>
      </c>
      <c r="AP19" s="266">
        <f t="shared" si="8"/>
        <v>2550575.2999999998</v>
      </c>
      <c r="AQ19" s="266">
        <f t="shared" si="9"/>
        <v>1670048.63</v>
      </c>
      <c r="AR19" s="246">
        <f t="shared" si="4"/>
        <v>880526.66999999993</v>
      </c>
    </row>
    <row r="20" spans="1:44" ht="14.4" thickBot="1" x14ac:dyDescent="0.3">
      <c r="A20" s="234" t="s">
        <v>288</v>
      </c>
      <c r="B20" s="234" t="s">
        <v>29</v>
      </c>
      <c r="C20" s="272">
        <v>5135</v>
      </c>
      <c r="D20" s="273" t="s">
        <v>809</v>
      </c>
      <c r="E20" t="s">
        <v>2608</v>
      </c>
      <c r="F20" s="301">
        <v>829470.81</v>
      </c>
      <c r="G20" s="301">
        <v>15854.92</v>
      </c>
      <c r="H20" s="301">
        <v>301621.93</v>
      </c>
      <c r="J20">
        <v>655229.22</v>
      </c>
      <c r="K20">
        <v>187651.19</v>
      </c>
      <c r="N20" s="301">
        <v>7940</v>
      </c>
      <c r="Q20" s="301">
        <v>0</v>
      </c>
      <c r="U20">
        <v>-105708.65</v>
      </c>
      <c r="V20">
        <v>1540469.93</v>
      </c>
      <c r="W20" s="301">
        <v>859339.61</v>
      </c>
      <c r="AA20" s="301">
        <v>740610</v>
      </c>
      <c r="AB20" s="301">
        <v>200600</v>
      </c>
      <c r="AC20">
        <v>894634</v>
      </c>
      <c r="AF20">
        <v>158458.62</v>
      </c>
      <c r="AG20">
        <v>63221.53</v>
      </c>
      <c r="AM20" s="244">
        <f t="shared" si="5"/>
        <v>1146947.6600000001</v>
      </c>
      <c r="AN20" s="251">
        <f t="shared" si="6"/>
        <v>7940</v>
      </c>
      <c r="AO20" s="265">
        <f t="shared" si="7"/>
        <v>1139007.6600000001</v>
      </c>
      <c r="AP20" s="266">
        <f t="shared" si="8"/>
        <v>1800549.6099999999</v>
      </c>
      <c r="AQ20" s="266">
        <f t="shared" si="9"/>
        <v>1116314.1500000001</v>
      </c>
      <c r="AR20" s="246">
        <f t="shared" si="4"/>
        <v>684235.45999999973</v>
      </c>
    </row>
    <row r="21" spans="1:44" ht="14.4" thickBot="1" x14ac:dyDescent="0.3">
      <c r="A21" s="234" t="s">
        <v>288</v>
      </c>
      <c r="B21" s="234" t="s">
        <v>29</v>
      </c>
      <c r="C21" s="272">
        <v>10482</v>
      </c>
      <c r="D21" s="273" t="s">
        <v>810</v>
      </c>
      <c r="E21" t="s">
        <v>2609</v>
      </c>
      <c r="F21" s="301">
        <v>2322619</v>
      </c>
      <c r="G21" s="301">
        <v>12657</v>
      </c>
      <c r="H21" s="301">
        <v>382841.27</v>
      </c>
      <c r="J21">
        <v>376823.33</v>
      </c>
      <c r="K21">
        <v>240301.08</v>
      </c>
      <c r="Q21" s="301">
        <v>0</v>
      </c>
      <c r="U21">
        <v>132231.01999999999</v>
      </c>
      <c r="V21">
        <v>2399548.4500000002</v>
      </c>
      <c r="W21" s="301">
        <v>1250700.53</v>
      </c>
      <c r="AA21" s="301">
        <v>1792672.3</v>
      </c>
      <c r="AB21" s="301">
        <v>412080</v>
      </c>
      <c r="AC21">
        <v>2152025.2999999998</v>
      </c>
      <c r="AF21">
        <v>355530</v>
      </c>
      <c r="AG21">
        <v>30769</v>
      </c>
      <c r="AK21">
        <v>700</v>
      </c>
      <c r="AM21" s="244">
        <f t="shared" si="5"/>
        <v>2718117.27</v>
      </c>
      <c r="AN21" s="251">
        <f t="shared" si="6"/>
        <v>0</v>
      </c>
      <c r="AO21" s="265">
        <f t="shared" si="7"/>
        <v>2718117.27</v>
      </c>
      <c r="AP21" s="266">
        <f t="shared" si="8"/>
        <v>3455452.83</v>
      </c>
      <c r="AQ21" s="266">
        <f t="shared" si="9"/>
        <v>2539024.2999999998</v>
      </c>
      <c r="AR21" s="246">
        <f t="shared" si="4"/>
        <v>916428.53000000026</v>
      </c>
    </row>
    <row r="22" spans="1:44" ht="14.4" thickBot="1" x14ac:dyDescent="0.3">
      <c r="A22" s="234" t="s">
        <v>288</v>
      </c>
      <c r="B22" s="234" t="s">
        <v>29</v>
      </c>
      <c r="C22" s="272">
        <v>8929</v>
      </c>
      <c r="D22" s="273" t="s">
        <v>811</v>
      </c>
      <c r="E22" t="s">
        <v>2610</v>
      </c>
      <c r="F22" s="301">
        <v>1361904.2</v>
      </c>
      <c r="G22" s="301">
        <v>60400</v>
      </c>
      <c r="H22" s="301">
        <v>520019.43</v>
      </c>
      <c r="J22">
        <v>272675.82</v>
      </c>
      <c r="K22">
        <v>1105378.17</v>
      </c>
      <c r="N22" s="301">
        <v>34506</v>
      </c>
      <c r="Q22" s="301">
        <v>0</v>
      </c>
      <c r="U22">
        <v>-1350863.04</v>
      </c>
      <c r="V22">
        <v>3847094.62</v>
      </c>
      <c r="W22" s="301">
        <v>1460328.86</v>
      </c>
      <c r="Y22" s="301">
        <v>0.31</v>
      </c>
      <c r="AA22" s="301">
        <v>1509259.5</v>
      </c>
      <c r="AB22" s="301">
        <v>295865</v>
      </c>
      <c r="AC22">
        <v>1859134.5</v>
      </c>
      <c r="AF22">
        <v>391622.1</v>
      </c>
      <c r="AG22">
        <v>110904.41</v>
      </c>
      <c r="AM22" s="244">
        <f t="shared" si="5"/>
        <v>1942323.63</v>
      </c>
      <c r="AN22" s="251">
        <f t="shared" si="6"/>
        <v>34506</v>
      </c>
      <c r="AO22" s="265">
        <f t="shared" si="7"/>
        <v>1907817.63</v>
      </c>
      <c r="AP22" s="266">
        <f t="shared" si="8"/>
        <v>3265453.67</v>
      </c>
      <c r="AQ22" s="266">
        <f t="shared" si="9"/>
        <v>2361661.0100000002</v>
      </c>
      <c r="AR22" s="246">
        <f t="shared" si="4"/>
        <v>903792.65999999968</v>
      </c>
    </row>
    <row r="23" spans="1:44" ht="14.4" thickBot="1" x14ac:dyDescent="0.3">
      <c r="A23" s="234" t="s">
        <v>288</v>
      </c>
      <c r="B23" s="234" t="s">
        <v>29</v>
      </c>
      <c r="C23" s="272">
        <v>13938</v>
      </c>
      <c r="D23" s="273" t="s">
        <v>812</v>
      </c>
      <c r="E23" t="s">
        <v>2611</v>
      </c>
      <c r="F23" s="301">
        <v>2204291.88</v>
      </c>
      <c r="G23" s="301">
        <v>59195</v>
      </c>
      <c r="H23" s="301">
        <v>1331191.54</v>
      </c>
      <c r="J23">
        <v>4</v>
      </c>
      <c r="K23">
        <v>581889.31999999995</v>
      </c>
      <c r="N23" s="301">
        <v>7000</v>
      </c>
      <c r="Q23" s="301">
        <v>0</v>
      </c>
      <c r="U23">
        <v>-327686.31</v>
      </c>
      <c r="V23">
        <v>2781867.7</v>
      </c>
      <c r="W23" s="301">
        <v>1959763.52</v>
      </c>
      <c r="AA23" s="301">
        <v>1872635</v>
      </c>
      <c r="AB23" s="301">
        <v>647200</v>
      </c>
      <c r="AC23">
        <v>2126961</v>
      </c>
      <c r="AF23">
        <v>387067.54</v>
      </c>
      <c r="AG23">
        <v>93440.92</v>
      </c>
      <c r="AM23" s="244">
        <f t="shared" si="5"/>
        <v>3594678.42</v>
      </c>
      <c r="AN23" s="251">
        <f t="shared" si="6"/>
        <v>7000</v>
      </c>
      <c r="AO23" s="265">
        <f t="shared" si="7"/>
        <v>3587678.42</v>
      </c>
      <c r="AP23" s="266">
        <f t="shared" si="8"/>
        <v>4479598.5199999996</v>
      </c>
      <c r="AQ23" s="266">
        <f t="shared" si="9"/>
        <v>2607469.46</v>
      </c>
      <c r="AR23" s="246">
        <f t="shared" si="4"/>
        <v>1872129.0599999996</v>
      </c>
    </row>
    <row r="24" spans="1:44" ht="14.4" thickBot="1" x14ac:dyDescent="0.3">
      <c r="A24" s="234" t="s">
        <v>288</v>
      </c>
      <c r="B24" s="234" t="s">
        <v>29</v>
      </c>
      <c r="C24" s="272">
        <v>6484</v>
      </c>
      <c r="D24" s="273" t="s">
        <v>813</v>
      </c>
      <c r="E24" t="s">
        <v>2612</v>
      </c>
      <c r="F24" s="301">
        <v>1469193.81</v>
      </c>
      <c r="G24" s="301">
        <v>15049.7</v>
      </c>
      <c r="H24" s="301">
        <v>464000.46</v>
      </c>
      <c r="J24">
        <v>400512.86</v>
      </c>
      <c r="K24">
        <v>317232.45</v>
      </c>
      <c r="Q24" s="301">
        <v>0</v>
      </c>
      <c r="U24">
        <v>-211842.09</v>
      </c>
      <c r="V24">
        <v>1887309.56</v>
      </c>
      <c r="W24" s="301">
        <v>1375006.92</v>
      </c>
      <c r="AA24" s="301">
        <v>1467164</v>
      </c>
      <c r="AB24" s="301">
        <v>200800</v>
      </c>
      <c r="AC24">
        <v>1554987</v>
      </c>
      <c r="AF24">
        <v>289510.53999999998</v>
      </c>
      <c r="AG24">
        <v>59825.52</v>
      </c>
      <c r="AK24">
        <v>196200</v>
      </c>
      <c r="AM24" s="244">
        <f t="shared" si="5"/>
        <v>1948243.97</v>
      </c>
      <c r="AN24" s="251">
        <f t="shared" si="6"/>
        <v>0</v>
      </c>
      <c r="AO24" s="265">
        <f t="shared" si="7"/>
        <v>1948243.97</v>
      </c>
      <c r="AP24" s="266">
        <f t="shared" si="8"/>
        <v>3042970.92</v>
      </c>
      <c r="AQ24" s="266">
        <f t="shared" si="9"/>
        <v>2100523.06</v>
      </c>
      <c r="AR24" s="246">
        <f t="shared" si="4"/>
        <v>942447.85999999987</v>
      </c>
    </row>
    <row r="25" spans="1:44" ht="14.4" thickBot="1" x14ac:dyDescent="0.3">
      <c r="A25" s="234" t="s">
        <v>288</v>
      </c>
      <c r="B25" s="234" t="s">
        <v>29</v>
      </c>
      <c r="C25" s="272">
        <v>4852</v>
      </c>
      <c r="D25" s="273" t="s">
        <v>814</v>
      </c>
      <c r="E25" t="s">
        <v>2613</v>
      </c>
      <c r="F25" s="301">
        <v>1279545.6100000001</v>
      </c>
      <c r="G25" s="301">
        <v>43407.5</v>
      </c>
      <c r="H25" s="301">
        <v>429091.37</v>
      </c>
      <c r="J25">
        <v>905738.96</v>
      </c>
      <c r="K25">
        <v>182904.88</v>
      </c>
      <c r="Q25" s="301">
        <v>0</v>
      </c>
      <c r="U25">
        <v>71983.820000000007</v>
      </c>
      <c r="V25">
        <v>2302867.0299999998</v>
      </c>
      <c r="W25" s="301">
        <v>884071.59</v>
      </c>
      <c r="AA25" s="301">
        <v>749119.8</v>
      </c>
      <c r="AB25" s="301">
        <v>98229</v>
      </c>
      <c r="AC25">
        <v>851117.33</v>
      </c>
      <c r="AF25">
        <v>234127.99</v>
      </c>
      <c r="AG25">
        <v>85337.600000000006</v>
      </c>
      <c r="AM25" s="244">
        <f t="shared" si="5"/>
        <v>1752044.48</v>
      </c>
      <c r="AN25" s="251">
        <f t="shared" si="6"/>
        <v>0</v>
      </c>
      <c r="AO25" s="265">
        <f t="shared" si="7"/>
        <v>1752044.48</v>
      </c>
      <c r="AP25" s="266">
        <f t="shared" si="8"/>
        <v>1731420.3900000001</v>
      </c>
      <c r="AQ25" s="266">
        <f t="shared" si="9"/>
        <v>1170582.92</v>
      </c>
      <c r="AR25" s="246">
        <f t="shared" si="4"/>
        <v>560837.4700000002</v>
      </c>
    </row>
    <row r="26" spans="1:44" ht="14.4" thickBot="1" x14ac:dyDescent="0.3">
      <c r="A26" s="234" t="s">
        <v>288</v>
      </c>
      <c r="B26" s="234" t="s">
        <v>29</v>
      </c>
      <c r="C26" s="272">
        <v>5055</v>
      </c>
      <c r="D26" s="273" t="s">
        <v>815</v>
      </c>
      <c r="E26" t="s">
        <v>2614</v>
      </c>
      <c r="F26" s="301">
        <v>859131.54</v>
      </c>
      <c r="G26" s="301">
        <v>5933.7</v>
      </c>
      <c r="H26" s="301">
        <v>230759.06</v>
      </c>
      <c r="J26">
        <v>188367</v>
      </c>
      <c r="K26">
        <v>458965.46</v>
      </c>
      <c r="Q26" s="301">
        <v>0</v>
      </c>
      <c r="U26">
        <v>-594163.61</v>
      </c>
      <c r="V26">
        <v>1722667.58</v>
      </c>
      <c r="W26" s="301">
        <v>574785.92000000004</v>
      </c>
      <c r="AA26" s="301">
        <v>748543.16</v>
      </c>
      <c r="AB26" s="301">
        <v>374000</v>
      </c>
      <c r="AC26">
        <v>982862.16</v>
      </c>
      <c r="AF26">
        <v>267825.74</v>
      </c>
      <c r="AG26">
        <v>18217.48</v>
      </c>
      <c r="AM26" s="244">
        <f t="shared" si="5"/>
        <v>1095824.3</v>
      </c>
      <c r="AN26" s="251">
        <f t="shared" si="6"/>
        <v>0</v>
      </c>
      <c r="AO26" s="265">
        <f t="shared" si="7"/>
        <v>1095824.3</v>
      </c>
      <c r="AP26" s="266">
        <f t="shared" si="8"/>
        <v>1697329.08</v>
      </c>
      <c r="AQ26" s="266">
        <f t="shared" si="9"/>
        <v>1268905.3799999999</v>
      </c>
      <c r="AR26" s="246">
        <f t="shared" si="4"/>
        <v>428423.70000000019</v>
      </c>
    </row>
    <row r="27" spans="1:44" ht="14.4" thickBot="1" x14ac:dyDescent="0.3">
      <c r="A27" s="234" t="s">
        <v>288</v>
      </c>
      <c r="B27" s="234" t="s">
        <v>29</v>
      </c>
      <c r="C27" s="272">
        <v>5073</v>
      </c>
      <c r="D27" s="273" t="s">
        <v>816</v>
      </c>
      <c r="E27" t="s">
        <v>2615</v>
      </c>
      <c r="F27" s="301">
        <v>1338314.94</v>
      </c>
      <c r="G27" s="301">
        <v>25439.5</v>
      </c>
      <c r="H27" s="301">
        <v>408074.33</v>
      </c>
      <c r="J27">
        <v>147339.04</v>
      </c>
      <c r="K27">
        <v>399968.29</v>
      </c>
      <c r="P27" s="301">
        <v>19587</v>
      </c>
      <c r="Q27" s="301">
        <v>0</v>
      </c>
      <c r="U27">
        <v>-670065.26</v>
      </c>
      <c r="V27">
        <v>2074532.05</v>
      </c>
      <c r="W27" s="301">
        <v>982678.95</v>
      </c>
      <c r="AA27" s="301">
        <v>1151959.03</v>
      </c>
      <c r="AB27" s="301">
        <v>144100</v>
      </c>
      <c r="AC27">
        <v>1245454.77</v>
      </c>
      <c r="AF27">
        <v>224691.86</v>
      </c>
      <c r="AG27">
        <v>58038.95</v>
      </c>
      <c r="AM27" s="244">
        <f t="shared" si="5"/>
        <v>1771828.77</v>
      </c>
      <c r="AN27" s="251">
        <f t="shared" si="6"/>
        <v>19587</v>
      </c>
      <c r="AO27" s="265">
        <f t="shared" si="7"/>
        <v>1752241.77</v>
      </c>
      <c r="AP27" s="266">
        <f t="shared" si="8"/>
        <v>2278737.98</v>
      </c>
      <c r="AQ27" s="266">
        <f t="shared" si="9"/>
        <v>1528185.5799999998</v>
      </c>
      <c r="AR27" s="246">
        <f t="shared" si="4"/>
        <v>750552.40000000014</v>
      </c>
    </row>
    <row r="28" spans="1:44" ht="14.4" thickBot="1" x14ac:dyDescent="0.3">
      <c r="A28" s="234" t="s">
        <v>288</v>
      </c>
      <c r="B28" s="234" t="s">
        <v>29</v>
      </c>
      <c r="C28" s="272">
        <v>4573</v>
      </c>
      <c r="D28" s="273" t="s">
        <v>1408</v>
      </c>
      <c r="E28" t="s">
        <v>2616</v>
      </c>
      <c r="F28" s="301">
        <v>790776.76</v>
      </c>
      <c r="G28" s="301">
        <v>34300.07</v>
      </c>
      <c r="H28" s="301">
        <v>62926.26</v>
      </c>
      <c r="J28">
        <v>484989.34</v>
      </c>
      <c r="K28">
        <v>134528.21</v>
      </c>
      <c r="N28" s="301">
        <v>9150</v>
      </c>
      <c r="Q28" s="301">
        <v>3750</v>
      </c>
      <c r="U28">
        <v>-206494.73</v>
      </c>
      <c r="V28">
        <v>900591.29</v>
      </c>
      <c r="W28" s="301">
        <v>844994.21</v>
      </c>
      <c r="AA28" s="301">
        <v>1064180.8</v>
      </c>
      <c r="AB28" s="301">
        <v>348120</v>
      </c>
      <c r="AC28">
        <v>1126652.8</v>
      </c>
      <c r="AF28">
        <v>179455.29</v>
      </c>
      <c r="AG28">
        <v>69243.399999999994</v>
      </c>
      <c r="AM28" s="244">
        <f t="shared" si="5"/>
        <v>888003.09</v>
      </c>
      <c r="AN28" s="251">
        <f t="shared" si="6"/>
        <v>12900</v>
      </c>
      <c r="AO28" s="265">
        <f t="shared" si="7"/>
        <v>875103.09</v>
      </c>
      <c r="AP28" s="266">
        <f t="shared" si="8"/>
        <v>2257295.0099999998</v>
      </c>
      <c r="AQ28" s="266">
        <f t="shared" si="9"/>
        <v>1375351.49</v>
      </c>
      <c r="AR28" s="246">
        <f t="shared" si="4"/>
        <v>881943.51999999979</v>
      </c>
    </row>
    <row r="29" spans="1:44" ht="14.4" thickBot="1" x14ac:dyDescent="0.3">
      <c r="A29" s="234" t="s">
        <v>288</v>
      </c>
      <c r="B29" s="234" t="s">
        <v>29</v>
      </c>
      <c r="C29" s="272">
        <v>7350</v>
      </c>
      <c r="D29" s="273" t="s">
        <v>818</v>
      </c>
      <c r="E29" t="s">
        <v>2617</v>
      </c>
      <c r="F29" s="301">
        <v>1238627.28</v>
      </c>
      <c r="G29" s="301">
        <v>24334</v>
      </c>
      <c r="H29" s="301">
        <v>316194.99</v>
      </c>
      <c r="J29">
        <v>418042.53</v>
      </c>
      <c r="K29">
        <v>614340.63</v>
      </c>
      <c r="N29" s="301">
        <v>6300</v>
      </c>
      <c r="Q29" s="301">
        <v>0</v>
      </c>
      <c r="U29">
        <v>-981134.26</v>
      </c>
      <c r="V29">
        <v>2673935.1</v>
      </c>
      <c r="W29" s="301">
        <v>591294.17000000004</v>
      </c>
      <c r="X29" s="301">
        <v>106762</v>
      </c>
      <c r="AA29" s="301">
        <v>774479.5</v>
      </c>
      <c r="AB29" s="301">
        <v>368550</v>
      </c>
      <c r="AC29">
        <v>954875.5</v>
      </c>
      <c r="AF29">
        <v>249924.93</v>
      </c>
      <c r="AG29">
        <v>147796.16</v>
      </c>
      <c r="AM29" s="244">
        <f t="shared" si="5"/>
        <v>1579156.27</v>
      </c>
      <c r="AN29" s="251">
        <f t="shared" si="6"/>
        <v>6300</v>
      </c>
      <c r="AO29" s="265">
        <f t="shared" si="7"/>
        <v>1572856.27</v>
      </c>
      <c r="AP29" s="266">
        <f t="shared" si="8"/>
        <v>1841085.67</v>
      </c>
      <c r="AQ29" s="266">
        <f t="shared" si="9"/>
        <v>1352596.5899999999</v>
      </c>
      <c r="AR29" s="246">
        <f t="shared" si="4"/>
        <v>488489.08000000007</v>
      </c>
    </row>
    <row r="30" spans="1:44" ht="14.4" thickBot="1" x14ac:dyDescent="0.3">
      <c r="A30" s="234" t="s">
        <v>288</v>
      </c>
      <c r="B30" s="234" t="s">
        <v>29</v>
      </c>
      <c r="C30" s="272">
        <v>5666</v>
      </c>
      <c r="D30" s="273" t="s">
        <v>819</v>
      </c>
      <c r="E30" t="s">
        <v>2618</v>
      </c>
      <c r="F30" s="301">
        <v>2463825.54</v>
      </c>
      <c r="G30" s="301">
        <v>14400</v>
      </c>
      <c r="H30" s="301">
        <v>380412.08</v>
      </c>
      <c r="J30">
        <v>458730.04</v>
      </c>
      <c r="K30">
        <v>874320.67</v>
      </c>
      <c r="Q30" s="301">
        <v>0</v>
      </c>
      <c r="U30">
        <v>1319902.47</v>
      </c>
      <c r="V30">
        <v>1942985.43</v>
      </c>
      <c r="W30" s="301">
        <v>702197.85</v>
      </c>
      <c r="AA30" s="301">
        <v>514669.5</v>
      </c>
      <c r="AB30" s="301">
        <v>174465</v>
      </c>
      <c r="AC30">
        <v>573644.5</v>
      </c>
      <c r="AF30">
        <v>226519.57</v>
      </c>
      <c r="AG30">
        <v>98132.160000000003</v>
      </c>
      <c r="AM30" s="244">
        <f t="shared" si="5"/>
        <v>2858637.62</v>
      </c>
      <c r="AN30" s="251">
        <f t="shared" si="6"/>
        <v>0</v>
      </c>
      <c r="AO30" s="265">
        <f t="shared" si="7"/>
        <v>2858637.62</v>
      </c>
      <c r="AP30" s="266">
        <f t="shared" si="8"/>
        <v>1391332.35</v>
      </c>
      <c r="AQ30" s="266">
        <f t="shared" si="9"/>
        <v>898296.2300000001</v>
      </c>
      <c r="AR30" s="246">
        <f t="shared" si="4"/>
        <v>493036.12</v>
      </c>
    </row>
    <row r="31" spans="1:44" ht="14.4" thickBot="1" x14ac:dyDescent="0.3">
      <c r="A31" s="234" t="s">
        <v>288</v>
      </c>
      <c r="B31" s="234" t="s">
        <v>29</v>
      </c>
      <c r="C31" s="272">
        <v>5772</v>
      </c>
      <c r="D31" s="273" t="s">
        <v>820</v>
      </c>
      <c r="E31" t="s">
        <v>2619</v>
      </c>
      <c r="F31" s="301">
        <v>1148061.58</v>
      </c>
      <c r="G31" s="301">
        <v>2915</v>
      </c>
      <c r="H31" s="301">
        <v>256066.2</v>
      </c>
      <c r="J31">
        <v>72926.31</v>
      </c>
      <c r="K31">
        <v>218723.48</v>
      </c>
      <c r="P31" s="301">
        <v>11000</v>
      </c>
      <c r="Q31" s="301">
        <v>0</v>
      </c>
      <c r="U31">
        <v>-1281555.05</v>
      </c>
      <c r="V31">
        <v>2306439.37</v>
      </c>
      <c r="W31" s="301">
        <v>778075.98</v>
      </c>
      <c r="AA31" s="301">
        <v>779770.08</v>
      </c>
      <c r="AB31" s="301">
        <v>155200</v>
      </c>
      <c r="AC31">
        <v>851187.08</v>
      </c>
      <c r="AF31">
        <v>128955.07</v>
      </c>
      <c r="AG31">
        <v>12719.16</v>
      </c>
      <c r="AM31" s="244">
        <f t="shared" si="5"/>
        <v>1407042.78</v>
      </c>
      <c r="AN31" s="251">
        <f t="shared" si="6"/>
        <v>11000</v>
      </c>
      <c r="AO31" s="265">
        <f t="shared" si="7"/>
        <v>1396042.78</v>
      </c>
      <c r="AP31" s="266">
        <f t="shared" si="8"/>
        <v>1713046.06</v>
      </c>
      <c r="AQ31" s="266">
        <f t="shared" si="9"/>
        <v>992861.30999999994</v>
      </c>
      <c r="AR31" s="246">
        <f t="shared" si="4"/>
        <v>720184.75000000012</v>
      </c>
    </row>
    <row r="32" spans="1:44" ht="14.4" thickBot="1" x14ac:dyDescent="0.3">
      <c r="A32" s="234" t="s">
        <v>288</v>
      </c>
      <c r="B32" s="234" t="s">
        <v>29</v>
      </c>
      <c r="C32" s="272">
        <v>3690</v>
      </c>
      <c r="D32" s="273" t="s">
        <v>821</v>
      </c>
      <c r="E32" t="s">
        <v>2620</v>
      </c>
      <c r="F32" s="301">
        <v>1262674.46</v>
      </c>
      <c r="G32" s="301">
        <v>12569.87</v>
      </c>
      <c r="H32" s="301">
        <v>194467.84</v>
      </c>
      <c r="J32">
        <v>261876.88</v>
      </c>
      <c r="K32">
        <v>338506.55</v>
      </c>
      <c r="Q32" s="301">
        <v>0</v>
      </c>
      <c r="U32">
        <v>1832.45</v>
      </c>
      <c r="V32">
        <v>1600056.47</v>
      </c>
      <c r="W32" s="301">
        <v>494592.46</v>
      </c>
      <c r="AA32" s="301">
        <v>767667.47</v>
      </c>
      <c r="AB32" s="301">
        <v>134431</v>
      </c>
      <c r="AC32">
        <v>877115.47</v>
      </c>
      <c r="AF32">
        <v>257293.2</v>
      </c>
      <c r="AG32">
        <v>59045.68</v>
      </c>
      <c r="AM32" s="244">
        <f t="shared" si="5"/>
        <v>1469712.1700000002</v>
      </c>
      <c r="AN32" s="251">
        <f t="shared" si="6"/>
        <v>0</v>
      </c>
      <c r="AO32" s="265">
        <f t="shared" si="7"/>
        <v>1469712.1700000002</v>
      </c>
      <c r="AP32" s="266">
        <f t="shared" si="8"/>
        <v>1396690.93</v>
      </c>
      <c r="AQ32" s="266">
        <f t="shared" si="9"/>
        <v>1193454.3499999999</v>
      </c>
      <c r="AR32" s="246">
        <f t="shared" si="4"/>
        <v>203236.58000000007</v>
      </c>
    </row>
    <row r="33" spans="1:44" ht="14.4" thickBot="1" x14ac:dyDescent="0.3">
      <c r="A33" s="234" t="s">
        <v>288</v>
      </c>
      <c r="B33" s="234" t="s">
        <v>29</v>
      </c>
      <c r="C33" s="272">
        <v>6191</v>
      </c>
      <c r="D33" s="273" t="s">
        <v>822</v>
      </c>
      <c r="E33" t="s">
        <v>2777</v>
      </c>
      <c r="F33" s="301">
        <v>1122846.8500000001</v>
      </c>
      <c r="G33" s="301">
        <v>81897</v>
      </c>
      <c r="H33" s="301">
        <v>580791.42000000004</v>
      </c>
      <c r="J33">
        <v>3</v>
      </c>
      <c r="K33">
        <v>518070.88</v>
      </c>
      <c r="N33" s="301">
        <v>7500</v>
      </c>
      <c r="Q33" s="301">
        <v>0</v>
      </c>
      <c r="U33">
        <v>-1625234.34</v>
      </c>
      <c r="V33">
        <v>2970314.75</v>
      </c>
      <c r="W33" s="301">
        <v>1320285.57</v>
      </c>
      <c r="X33" s="301">
        <v>99770</v>
      </c>
      <c r="Y33" s="301">
        <v>0.3</v>
      </c>
      <c r="AA33" s="301">
        <v>898004</v>
      </c>
      <c r="AB33" s="301">
        <v>273350</v>
      </c>
      <c r="AC33">
        <v>1130563</v>
      </c>
      <c r="AF33">
        <v>375368.33</v>
      </c>
      <c r="AG33">
        <v>58265.88</v>
      </c>
      <c r="AM33" s="244">
        <f t="shared" si="5"/>
        <v>1785535.27</v>
      </c>
      <c r="AN33" s="251">
        <f t="shared" si="6"/>
        <v>7500</v>
      </c>
      <c r="AO33" s="265">
        <f t="shared" si="7"/>
        <v>1778035.27</v>
      </c>
      <c r="AP33" s="266">
        <f t="shared" si="8"/>
        <v>2591409.87</v>
      </c>
      <c r="AQ33" s="266">
        <f t="shared" si="9"/>
        <v>1564197.21</v>
      </c>
      <c r="AR33" s="246">
        <f t="shared" si="4"/>
        <v>1027212.6600000001</v>
      </c>
    </row>
    <row r="34" spans="1:44" ht="14.4" thickBot="1" x14ac:dyDescent="0.3">
      <c r="A34" s="234" t="s">
        <v>288</v>
      </c>
      <c r="B34" s="234" t="s">
        <v>29</v>
      </c>
      <c r="C34" s="272">
        <v>8132</v>
      </c>
      <c r="D34" s="273" t="s">
        <v>823</v>
      </c>
      <c r="E34" t="s">
        <v>2778</v>
      </c>
      <c r="F34" s="301">
        <v>1378849.92</v>
      </c>
      <c r="G34" s="301">
        <v>142906</v>
      </c>
      <c r="H34" s="301">
        <v>392434.58</v>
      </c>
      <c r="J34">
        <v>1087341.77</v>
      </c>
      <c r="K34">
        <v>690212.74</v>
      </c>
      <c r="Q34" s="301">
        <v>0</v>
      </c>
      <c r="U34">
        <v>-461589.05</v>
      </c>
      <c r="V34">
        <v>3203233.17</v>
      </c>
      <c r="W34" s="301">
        <v>718784.1</v>
      </c>
      <c r="X34" s="301">
        <v>228680</v>
      </c>
      <c r="AA34" s="301">
        <v>613507</v>
      </c>
      <c r="AB34" s="301">
        <v>305522</v>
      </c>
      <c r="AC34">
        <v>965203</v>
      </c>
      <c r="AF34">
        <v>342224.27</v>
      </c>
      <c r="AG34">
        <v>79078.28</v>
      </c>
      <c r="AM34" s="244">
        <f t="shared" si="5"/>
        <v>1914190.5</v>
      </c>
      <c r="AN34" s="251">
        <f t="shared" si="6"/>
        <v>0</v>
      </c>
      <c r="AO34" s="265">
        <f t="shared" si="7"/>
        <v>1914190.5</v>
      </c>
      <c r="AP34" s="266">
        <f t="shared" si="8"/>
        <v>1866493.1</v>
      </c>
      <c r="AQ34" s="266">
        <f t="shared" si="9"/>
        <v>1386505.55</v>
      </c>
      <c r="AR34" s="246">
        <f t="shared" si="4"/>
        <v>479987.55000000005</v>
      </c>
    </row>
    <row r="35" spans="1:44" ht="14.4" thickBot="1" x14ac:dyDescent="0.3">
      <c r="A35" s="234" t="s">
        <v>288</v>
      </c>
      <c r="B35" s="234" t="s">
        <v>29</v>
      </c>
      <c r="C35" s="272">
        <v>2634</v>
      </c>
      <c r="D35" s="273" t="s">
        <v>824</v>
      </c>
      <c r="E35" t="s">
        <v>2779</v>
      </c>
      <c r="F35" s="301">
        <v>698780.31</v>
      </c>
      <c r="G35" s="301">
        <v>12562.5</v>
      </c>
      <c r="H35" s="301">
        <v>266476.34000000003</v>
      </c>
      <c r="J35">
        <v>28496.87</v>
      </c>
      <c r="K35">
        <v>37168.15</v>
      </c>
      <c r="P35" s="301">
        <v>15346</v>
      </c>
      <c r="Q35" s="301">
        <v>474</v>
      </c>
      <c r="U35">
        <v>-1497471.15</v>
      </c>
      <c r="V35">
        <v>2001291.5</v>
      </c>
      <c r="W35" s="301">
        <v>632603.36</v>
      </c>
      <c r="Y35" s="301">
        <v>3.78</v>
      </c>
      <c r="AA35" s="301">
        <v>748749.5</v>
      </c>
      <c r="AB35" s="301">
        <v>92800</v>
      </c>
      <c r="AC35">
        <v>778550.5</v>
      </c>
      <c r="AF35">
        <v>81341.039999999994</v>
      </c>
      <c r="AG35">
        <v>28434.48</v>
      </c>
      <c r="AM35" s="244">
        <f t="shared" si="5"/>
        <v>977819.15000000014</v>
      </c>
      <c r="AN35" s="251">
        <f t="shared" si="6"/>
        <v>15820</v>
      </c>
      <c r="AO35" s="265">
        <f t="shared" si="7"/>
        <v>961999.15000000014</v>
      </c>
      <c r="AP35" s="266">
        <f t="shared" si="8"/>
        <v>1474156.6400000001</v>
      </c>
      <c r="AQ35" s="266">
        <f t="shared" si="9"/>
        <v>888326.02</v>
      </c>
      <c r="AR35" s="246">
        <f t="shared" si="4"/>
        <v>585830.62000000011</v>
      </c>
    </row>
    <row r="36" spans="1:44" ht="14.4" thickBot="1" x14ac:dyDescent="0.3">
      <c r="A36" s="234" t="s">
        <v>288</v>
      </c>
      <c r="B36" s="234" t="s">
        <v>29</v>
      </c>
      <c r="C36" s="272">
        <v>5394</v>
      </c>
      <c r="D36" s="273" t="s">
        <v>825</v>
      </c>
      <c r="E36" t="s">
        <v>2806</v>
      </c>
      <c r="F36" s="301">
        <v>976249.69</v>
      </c>
      <c r="G36" s="301">
        <v>60431.74</v>
      </c>
      <c r="H36" s="301">
        <v>301035.94</v>
      </c>
      <c r="J36">
        <v>1386693.52</v>
      </c>
      <c r="K36">
        <v>561642.06999999995</v>
      </c>
      <c r="N36" s="301">
        <v>7000</v>
      </c>
      <c r="Q36" s="301">
        <v>192.71</v>
      </c>
      <c r="U36">
        <v>-1097843.95</v>
      </c>
      <c r="V36">
        <v>3800882.66</v>
      </c>
      <c r="W36" s="301">
        <v>755144.72</v>
      </c>
      <c r="AA36" s="301">
        <v>345843</v>
      </c>
      <c r="AB36" s="301">
        <v>80000</v>
      </c>
      <c r="AC36">
        <v>443655</v>
      </c>
      <c r="AF36">
        <v>185703.1</v>
      </c>
      <c r="AG36">
        <v>93960.4</v>
      </c>
      <c r="AM36" s="244">
        <f t="shared" si="5"/>
        <v>1337717.3699999999</v>
      </c>
      <c r="AN36" s="251">
        <f t="shared" si="6"/>
        <v>7192.71</v>
      </c>
      <c r="AO36" s="265">
        <f t="shared" si="7"/>
        <v>1330524.6599999999</v>
      </c>
      <c r="AP36" s="266">
        <f t="shared" si="8"/>
        <v>1180987.72</v>
      </c>
      <c r="AQ36" s="266">
        <f t="shared" si="9"/>
        <v>723318.5</v>
      </c>
      <c r="AR36" s="246">
        <f t="shared" si="4"/>
        <v>457669.22</v>
      </c>
    </row>
    <row r="37" spans="1:44" ht="14.4" thickBot="1" x14ac:dyDescent="0.3">
      <c r="A37" s="234" t="s">
        <v>292</v>
      </c>
      <c r="B37" s="234" t="s">
        <v>30</v>
      </c>
      <c r="C37" s="272">
        <v>3425</v>
      </c>
      <c r="D37" s="273" t="s">
        <v>826</v>
      </c>
      <c r="E37" t="s">
        <v>2621</v>
      </c>
      <c r="F37" s="301">
        <v>1017728.83</v>
      </c>
      <c r="G37" s="301">
        <v>13174.5</v>
      </c>
      <c r="H37" s="301">
        <v>46894.11</v>
      </c>
      <c r="J37">
        <v>628212.43000000005</v>
      </c>
      <c r="K37">
        <v>743048.7</v>
      </c>
      <c r="N37" s="301">
        <v>2000</v>
      </c>
      <c r="Q37" s="301">
        <v>0</v>
      </c>
      <c r="S37">
        <v>244685</v>
      </c>
      <c r="U37">
        <v>43396.29</v>
      </c>
      <c r="V37">
        <v>2024806.3999999999</v>
      </c>
      <c r="W37" s="301">
        <v>800160.5</v>
      </c>
      <c r="AA37" s="301">
        <v>488684</v>
      </c>
      <c r="AB37" s="301">
        <v>45646</v>
      </c>
      <c r="AC37">
        <v>632220</v>
      </c>
      <c r="AF37">
        <v>301843.34000000003</v>
      </c>
      <c r="AG37">
        <v>97436.7</v>
      </c>
      <c r="AK37">
        <v>36328.25</v>
      </c>
      <c r="AM37" s="244">
        <f t="shared" si="5"/>
        <v>1077797.44</v>
      </c>
      <c r="AN37" s="251">
        <f t="shared" si="6"/>
        <v>2000</v>
      </c>
      <c r="AO37" s="265">
        <f t="shared" si="7"/>
        <v>1075797.44</v>
      </c>
      <c r="AP37" s="266">
        <f t="shared" si="8"/>
        <v>1334490.5</v>
      </c>
      <c r="AQ37" s="266">
        <f t="shared" si="9"/>
        <v>1067828.29</v>
      </c>
      <c r="AR37" s="246">
        <f t="shared" si="4"/>
        <v>266662.20999999996</v>
      </c>
    </row>
    <row r="38" spans="1:44" ht="14.4" thickBot="1" x14ac:dyDescent="0.3">
      <c r="A38" s="234" t="s">
        <v>292</v>
      </c>
      <c r="B38" s="234" t="s">
        <v>30</v>
      </c>
      <c r="C38" s="272">
        <v>4047</v>
      </c>
      <c r="D38" s="273" t="s">
        <v>827</v>
      </c>
      <c r="E38" t="s">
        <v>2622</v>
      </c>
      <c r="F38" s="301">
        <v>1526400.47</v>
      </c>
      <c r="G38" s="301">
        <v>37380.949999999997</v>
      </c>
      <c r="H38" s="301">
        <v>51597.1</v>
      </c>
      <c r="J38">
        <v>195107.35</v>
      </c>
      <c r="K38">
        <v>446763.34</v>
      </c>
      <c r="N38" s="301">
        <v>3000</v>
      </c>
      <c r="P38" s="301">
        <v>119680</v>
      </c>
      <c r="Q38" s="301">
        <v>2713.01</v>
      </c>
      <c r="U38">
        <v>-639967</v>
      </c>
      <c r="V38">
        <v>2381908.6800000002</v>
      </c>
      <c r="W38" s="301">
        <v>855798.71</v>
      </c>
      <c r="X38" s="301">
        <v>75800</v>
      </c>
      <c r="AA38" s="301">
        <v>576380</v>
      </c>
      <c r="AB38" s="301">
        <v>53786.61</v>
      </c>
      <c r="AC38">
        <v>807664</v>
      </c>
      <c r="AF38">
        <v>317334.18</v>
      </c>
      <c r="AG38">
        <v>59468.04</v>
      </c>
      <c r="AK38">
        <v>11707.31</v>
      </c>
      <c r="AM38" s="244">
        <f t="shared" si="5"/>
        <v>1615378.52</v>
      </c>
      <c r="AN38" s="251">
        <f t="shared" si="6"/>
        <v>125393.01</v>
      </c>
      <c r="AO38" s="265">
        <f t="shared" si="7"/>
        <v>1489985.51</v>
      </c>
      <c r="AP38" s="266">
        <f t="shared" si="8"/>
        <v>1561765.32</v>
      </c>
      <c r="AQ38" s="266">
        <f t="shared" si="9"/>
        <v>1196173.53</v>
      </c>
      <c r="AR38" s="246">
        <f t="shared" si="4"/>
        <v>365591.79000000004</v>
      </c>
    </row>
    <row r="39" spans="1:44" ht="14.4" thickBot="1" x14ac:dyDescent="0.3">
      <c r="A39" s="234" t="s">
        <v>292</v>
      </c>
      <c r="B39" s="234" t="s">
        <v>30</v>
      </c>
      <c r="C39" s="272">
        <v>3656</v>
      </c>
      <c r="D39" s="273" t="s">
        <v>828</v>
      </c>
      <c r="E39" t="s">
        <v>2623</v>
      </c>
      <c r="F39" s="301">
        <v>649064.99</v>
      </c>
      <c r="G39" s="301">
        <v>25600</v>
      </c>
      <c r="H39" s="301">
        <v>89309.52</v>
      </c>
      <c r="J39">
        <v>765255.49</v>
      </c>
      <c r="K39">
        <v>286908.78000000003</v>
      </c>
      <c r="N39" s="301">
        <v>0</v>
      </c>
      <c r="Q39" s="301">
        <v>3010.48</v>
      </c>
      <c r="U39">
        <v>-863313.53</v>
      </c>
      <c r="V39">
        <v>2692203.68</v>
      </c>
      <c r="W39" s="301">
        <v>978937.35</v>
      </c>
      <c r="AA39" s="301">
        <v>985278</v>
      </c>
      <c r="AB39" s="301">
        <v>47300</v>
      </c>
      <c r="AC39">
        <v>1230282</v>
      </c>
      <c r="AF39">
        <v>513466.64</v>
      </c>
      <c r="AG39">
        <v>62975.79</v>
      </c>
      <c r="AK39">
        <v>109863.3</v>
      </c>
      <c r="AM39" s="244">
        <f t="shared" si="5"/>
        <v>763974.51</v>
      </c>
      <c r="AN39" s="251">
        <f t="shared" si="6"/>
        <v>3010.48</v>
      </c>
      <c r="AO39" s="265">
        <f t="shared" si="7"/>
        <v>760964.03</v>
      </c>
      <c r="AP39" s="266">
        <f t="shared" si="8"/>
        <v>2011515.35</v>
      </c>
      <c r="AQ39" s="266">
        <f t="shared" si="9"/>
        <v>1916587.7300000002</v>
      </c>
      <c r="AR39" s="246">
        <f t="shared" si="4"/>
        <v>94927.619999999879</v>
      </c>
    </row>
    <row r="40" spans="1:44" ht="14.4" thickBot="1" x14ac:dyDescent="0.3">
      <c r="A40" s="234" t="s">
        <v>292</v>
      </c>
      <c r="B40" s="234" t="s">
        <v>30</v>
      </c>
      <c r="C40" s="272">
        <v>3640</v>
      </c>
      <c r="D40" s="273" t="s">
        <v>829</v>
      </c>
      <c r="E40" t="s">
        <v>2624</v>
      </c>
      <c r="F40" s="301">
        <v>658595.15</v>
      </c>
      <c r="G40" s="301">
        <v>19400.3</v>
      </c>
      <c r="H40" s="301">
        <v>144960.72</v>
      </c>
      <c r="J40">
        <v>128593.91</v>
      </c>
      <c r="K40">
        <v>678238.36</v>
      </c>
      <c r="N40" s="301">
        <v>3200</v>
      </c>
      <c r="Q40" s="301">
        <v>918</v>
      </c>
      <c r="S40">
        <v>36000</v>
      </c>
      <c r="U40">
        <v>485704.14</v>
      </c>
      <c r="V40">
        <v>288756.2</v>
      </c>
      <c r="W40" s="301">
        <v>1401704.31</v>
      </c>
      <c r="AA40" s="301">
        <v>470536.5</v>
      </c>
      <c r="AB40" s="301">
        <v>37191.93</v>
      </c>
      <c r="AC40">
        <v>769566.5</v>
      </c>
      <c r="AD40">
        <v>640</v>
      </c>
      <c r="AE40">
        <v>4000</v>
      </c>
      <c r="AF40">
        <v>119827.77</v>
      </c>
      <c r="AG40">
        <v>69309.67</v>
      </c>
      <c r="AK40">
        <v>35998.75</v>
      </c>
      <c r="AM40" s="244">
        <f t="shared" si="5"/>
        <v>822956.17</v>
      </c>
      <c r="AN40" s="251">
        <f t="shared" si="6"/>
        <v>4118</v>
      </c>
      <c r="AO40" s="265">
        <f t="shared" si="7"/>
        <v>818838.17</v>
      </c>
      <c r="AP40" s="266">
        <f t="shared" si="8"/>
        <v>1909432.74</v>
      </c>
      <c r="AQ40" s="266">
        <f t="shared" si="9"/>
        <v>999342.69000000006</v>
      </c>
      <c r="AR40" s="246">
        <f t="shared" si="4"/>
        <v>910090.04999999993</v>
      </c>
    </row>
    <row r="41" spans="1:44" ht="14.4" thickBot="1" x14ac:dyDescent="0.3">
      <c r="A41" s="234" t="s">
        <v>292</v>
      </c>
      <c r="B41" s="234" t="s">
        <v>30</v>
      </c>
      <c r="C41" s="272">
        <v>7398</v>
      </c>
      <c r="D41" s="273" t="s">
        <v>830</v>
      </c>
      <c r="E41" t="s">
        <v>2625</v>
      </c>
      <c r="F41" s="301">
        <v>1289028.1200000001</v>
      </c>
      <c r="G41" s="301">
        <v>68872</v>
      </c>
      <c r="H41" s="301">
        <v>220157.39</v>
      </c>
      <c r="J41">
        <v>457937.71</v>
      </c>
      <c r="K41">
        <v>140866.12</v>
      </c>
      <c r="N41" s="301">
        <v>5150</v>
      </c>
      <c r="Q41" s="301">
        <v>1820.58</v>
      </c>
      <c r="U41">
        <v>-1565386.45</v>
      </c>
      <c r="V41">
        <v>3281518.85</v>
      </c>
      <c r="W41" s="301">
        <v>1366672.94</v>
      </c>
      <c r="AA41" s="301">
        <v>949448.5</v>
      </c>
      <c r="AB41" s="301">
        <v>112986.83</v>
      </c>
      <c r="AC41">
        <v>1431146.5</v>
      </c>
      <c r="AF41">
        <v>303973.09999999998</v>
      </c>
      <c r="AG41">
        <v>52669.15</v>
      </c>
      <c r="AI41">
        <v>18658</v>
      </c>
      <c r="AK41">
        <v>5662</v>
      </c>
      <c r="AM41" s="244">
        <f t="shared" si="5"/>
        <v>1578057.5100000002</v>
      </c>
      <c r="AN41" s="251">
        <f t="shared" si="6"/>
        <v>6970.58</v>
      </c>
      <c r="AO41" s="265">
        <f t="shared" si="7"/>
        <v>1571086.9300000002</v>
      </c>
      <c r="AP41" s="266">
        <f t="shared" si="8"/>
        <v>2429108.27</v>
      </c>
      <c r="AQ41" s="266">
        <f t="shared" si="9"/>
        <v>1812108.75</v>
      </c>
      <c r="AR41" s="246">
        <f t="shared" si="4"/>
        <v>616999.52</v>
      </c>
    </row>
    <row r="42" spans="1:44" ht="14.4" thickBot="1" x14ac:dyDescent="0.3">
      <c r="A42" s="234" t="s">
        <v>292</v>
      </c>
      <c r="B42" s="234" t="s">
        <v>30</v>
      </c>
      <c r="C42" s="272">
        <v>7430</v>
      </c>
      <c r="D42" s="273" t="s">
        <v>831</v>
      </c>
      <c r="E42" t="s">
        <v>2626</v>
      </c>
      <c r="F42" s="301">
        <v>1141819.31</v>
      </c>
      <c r="G42" s="301">
        <v>2402</v>
      </c>
      <c r="H42" s="301">
        <v>98446.62</v>
      </c>
      <c r="J42">
        <v>292659.21999999997</v>
      </c>
      <c r="K42">
        <v>723897.97</v>
      </c>
      <c r="N42" s="301">
        <v>8000</v>
      </c>
      <c r="Q42" s="301">
        <v>269.16000000000003</v>
      </c>
      <c r="U42">
        <v>-1280561.3799999999</v>
      </c>
      <c r="V42">
        <v>3750097.45</v>
      </c>
      <c r="W42" s="301">
        <v>779339.84</v>
      </c>
      <c r="AA42" s="301">
        <v>870142</v>
      </c>
      <c r="AB42" s="301">
        <v>137484.54999999999</v>
      </c>
      <c r="AC42">
        <v>1120356</v>
      </c>
      <c r="AD42">
        <v>920</v>
      </c>
      <c r="AF42">
        <v>519249.38</v>
      </c>
      <c r="AG42">
        <v>112419.42</v>
      </c>
      <c r="AK42">
        <v>51858</v>
      </c>
      <c r="AM42" s="244">
        <f t="shared" si="5"/>
        <v>1242667.9300000002</v>
      </c>
      <c r="AN42" s="251">
        <f t="shared" si="6"/>
        <v>8269.16</v>
      </c>
      <c r="AO42" s="265">
        <f t="shared" si="7"/>
        <v>1234398.7700000003</v>
      </c>
      <c r="AP42" s="266">
        <f t="shared" si="8"/>
        <v>1786966.39</v>
      </c>
      <c r="AQ42" s="266">
        <f t="shared" si="9"/>
        <v>1804802.7999999998</v>
      </c>
      <c r="AR42" s="246">
        <f t="shared" si="4"/>
        <v>-17836.409999999916</v>
      </c>
    </row>
    <row r="43" spans="1:44" ht="14.4" thickBot="1" x14ac:dyDescent="0.3">
      <c r="A43" s="234" t="s">
        <v>292</v>
      </c>
      <c r="B43" s="234" t="s">
        <v>30</v>
      </c>
      <c r="C43" s="272">
        <v>2978</v>
      </c>
      <c r="D43" s="273" t="s">
        <v>832</v>
      </c>
      <c r="E43" t="s">
        <v>2627</v>
      </c>
      <c r="F43" s="301">
        <v>406253.55</v>
      </c>
      <c r="G43" s="301">
        <v>2550.41</v>
      </c>
      <c r="H43" s="301">
        <v>105958.52</v>
      </c>
      <c r="J43">
        <v>284191.26</v>
      </c>
      <c r="K43">
        <v>720436.45</v>
      </c>
      <c r="N43" s="301">
        <v>44314</v>
      </c>
      <c r="Q43" s="301">
        <v>0</v>
      </c>
      <c r="U43">
        <v>-454706.51</v>
      </c>
      <c r="V43">
        <v>1851653.95</v>
      </c>
      <c r="W43" s="301">
        <v>688469.43</v>
      </c>
      <c r="AA43" s="301">
        <v>280154</v>
      </c>
      <c r="AB43" s="301">
        <v>40233.919999999998</v>
      </c>
      <c r="AC43">
        <v>518334</v>
      </c>
      <c r="AF43">
        <v>178340.98</v>
      </c>
      <c r="AG43">
        <v>87394.25</v>
      </c>
      <c r="AK43">
        <v>36304.370000000003</v>
      </c>
      <c r="AM43" s="244">
        <f t="shared" si="5"/>
        <v>514762.48</v>
      </c>
      <c r="AN43" s="251">
        <f t="shared" si="6"/>
        <v>44314</v>
      </c>
      <c r="AO43" s="265">
        <f t="shared" si="7"/>
        <v>470448.48</v>
      </c>
      <c r="AP43" s="266">
        <f t="shared" si="8"/>
        <v>1008857.3500000001</v>
      </c>
      <c r="AQ43" s="266">
        <f t="shared" si="9"/>
        <v>820373.6</v>
      </c>
      <c r="AR43" s="246">
        <f t="shared" si="4"/>
        <v>188483.75000000012</v>
      </c>
    </row>
    <row r="44" spans="1:44" ht="14.4" thickBot="1" x14ac:dyDescent="0.3">
      <c r="A44" s="234" t="s">
        <v>292</v>
      </c>
      <c r="B44" s="234" t="s">
        <v>30</v>
      </c>
      <c r="C44" s="272">
        <v>3394</v>
      </c>
      <c r="D44" s="273" t="s">
        <v>833</v>
      </c>
      <c r="E44" t="s">
        <v>2780</v>
      </c>
      <c r="F44" s="301">
        <v>361809.93</v>
      </c>
      <c r="G44" s="301">
        <v>9586.7199999999993</v>
      </c>
      <c r="H44" s="301">
        <v>54604.07</v>
      </c>
      <c r="J44">
        <v>116308.16</v>
      </c>
      <c r="K44">
        <v>487088.51</v>
      </c>
      <c r="N44" s="301">
        <v>8500</v>
      </c>
      <c r="Q44" s="301">
        <v>6801.52</v>
      </c>
      <c r="S44">
        <v>79200</v>
      </c>
      <c r="U44">
        <v>-1066447.33</v>
      </c>
      <c r="V44">
        <v>1865771.67</v>
      </c>
      <c r="W44" s="301">
        <v>989162.14</v>
      </c>
      <c r="AA44" s="301">
        <v>586527.5</v>
      </c>
      <c r="AB44" s="301">
        <v>63115.24</v>
      </c>
      <c r="AC44">
        <v>854232.5</v>
      </c>
      <c r="AE44">
        <v>2016</v>
      </c>
      <c r="AF44">
        <v>440564.92</v>
      </c>
      <c r="AG44">
        <v>78968.55</v>
      </c>
      <c r="AK44">
        <v>19401.38</v>
      </c>
      <c r="AM44" s="244">
        <f t="shared" si="5"/>
        <v>426000.72</v>
      </c>
      <c r="AN44" s="251">
        <f t="shared" si="6"/>
        <v>15301.52</v>
      </c>
      <c r="AO44" s="265">
        <f t="shared" si="7"/>
        <v>410699.19999999995</v>
      </c>
      <c r="AP44" s="266">
        <f t="shared" si="8"/>
        <v>1638804.8800000001</v>
      </c>
      <c r="AQ44" s="266">
        <f t="shared" si="9"/>
        <v>1395183.3499999999</v>
      </c>
      <c r="AR44" s="246">
        <f t="shared" si="4"/>
        <v>243621.53000000026</v>
      </c>
    </row>
    <row r="45" spans="1:44" ht="14.4" thickBot="1" x14ac:dyDescent="0.3">
      <c r="A45" s="234" t="s">
        <v>292</v>
      </c>
      <c r="B45" s="234" t="s">
        <v>30</v>
      </c>
      <c r="C45" s="272">
        <v>1969</v>
      </c>
      <c r="D45" s="273" t="s">
        <v>834</v>
      </c>
      <c r="E45" t="s">
        <v>2781</v>
      </c>
      <c r="F45" s="301">
        <v>462886.75</v>
      </c>
      <c r="G45" s="301">
        <v>0</v>
      </c>
      <c r="H45" s="301">
        <v>91129</v>
      </c>
      <c r="J45">
        <v>470296.67</v>
      </c>
      <c r="K45">
        <v>170219.94</v>
      </c>
      <c r="N45" s="301">
        <v>0</v>
      </c>
      <c r="Q45" s="301">
        <v>0</v>
      </c>
      <c r="U45">
        <v>-11805.61</v>
      </c>
      <c r="V45">
        <v>1234901.48</v>
      </c>
      <c r="W45" s="301">
        <v>431438.05</v>
      </c>
      <c r="AA45" s="301">
        <v>692874</v>
      </c>
      <c r="AB45" s="301">
        <v>63177.01</v>
      </c>
      <c r="AC45">
        <v>878505</v>
      </c>
      <c r="AF45">
        <v>163210.56</v>
      </c>
      <c r="AG45">
        <v>65582.850000000006</v>
      </c>
      <c r="AK45">
        <v>9370</v>
      </c>
      <c r="AM45" s="244">
        <f t="shared" si="5"/>
        <v>554015.75</v>
      </c>
      <c r="AN45" s="251">
        <f t="shared" si="6"/>
        <v>0</v>
      </c>
      <c r="AO45" s="265">
        <f t="shared" si="7"/>
        <v>554015.75</v>
      </c>
      <c r="AP45" s="266">
        <f t="shared" si="8"/>
        <v>1187489.06</v>
      </c>
      <c r="AQ45" s="266">
        <f t="shared" si="9"/>
        <v>1116668.4100000001</v>
      </c>
      <c r="AR45" s="246">
        <f t="shared" si="4"/>
        <v>70820.649999999907</v>
      </c>
    </row>
    <row r="46" spans="1:44" ht="14.4" thickBot="1" x14ac:dyDescent="0.3">
      <c r="A46" s="234" t="s">
        <v>292</v>
      </c>
      <c r="B46" s="234" t="s">
        <v>30</v>
      </c>
      <c r="C46" s="272">
        <v>3732</v>
      </c>
      <c r="D46" s="273" t="s">
        <v>835</v>
      </c>
      <c r="E46" t="s">
        <v>2799</v>
      </c>
      <c r="F46" s="301">
        <v>1052580.33</v>
      </c>
      <c r="G46" s="301">
        <v>6200</v>
      </c>
      <c r="H46" s="301">
        <v>68383.16</v>
      </c>
      <c r="J46">
        <v>832695.89</v>
      </c>
      <c r="K46">
        <v>335987.18</v>
      </c>
      <c r="N46" s="301">
        <v>3000</v>
      </c>
      <c r="Q46" s="301">
        <v>0</v>
      </c>
      <c r="S46">
        <v>405360</v>
      </c>
      <c r="U46">
        <v>-424636.11</v>
      </c>
      <c r="V46">
        <v>2300894.7000000002</v>
      </c>
      <c r="W46" s="301">
        <v>602474.74</v>
      </c>
      <c r="AA46" s="301">
        <v>484069</v>
      </c>
      <c r="AB46" s="301">
        <v>46117.11</v>
      </c>
      <c r="AC46">
        <v>691103.5</v>
      </c>
      <c r="AF46">
        <v>196173.47</v>
      </c>
      <c r="AG46">
        <v>87020.41</v>
      </c>
      <c r="AK46">
        <v>20509.5</v>
      </c>
      <c r="AM46" s="244">
        <f t="shared" si="5"/>
        <v>1127163.49</v>
      </c>
      <c r="AN46" s="251">
        <f t="shared" si="6"/>
        <v>3000</v>
      </c>
      <c r="AO46" s="265">
        <f t="shared" si="7"/>
        <v>1124163.49</v>
      </c>
      <c r="AP46" s="266">
        <f t="shared" si="8"/>
        <v>1132660.8500000001</v>
      </c>
      <c r="AQ46" s="266">
        <f t="shared" si="9"/>
        <v>994806.88</v>
      </c>
      <c r="AR46" s="246">
        <f t="shared" si="4"/>
        <v>137853.97000000009</v>
      </c>
    </row>
    <row r="47" spans="1:44" ht="14.4" thickBot="1" x14ac:dyDescent="0.3">
      <c r="A47" s="234" t="s">
        <v>292</v>
      </c>
      <c r="B47" s="234" t="s">
        <v>30</v>
      </c>
      <c r="C47" s="272">
        <v>3225</v>
      </c>
      <c r="D47" s="273" t="s">
        <v>836</v>
      </c>
      <c r="E47" t="s">
        <v>2807</v>
      </c>
      <c r="F47" s="301">
        <v>1190894.8899999999</v>
      </c>
      <c r="G47" s="301">
        <v>9912.5</v>
      </c>
      <c r="H47" s="301">
        <v>114510.53</v>
      </c>
      <c r="J47">
        <v>3738876.04</v>
      </c>
      <c r="K47">
        <v>323304.40999999997</v>
      </c>
      <c r="N47" s="301">
        <v>-218767</v>
      </c>
      <c r="Q47" s="301">
        <v>4043.11</v>
      </c>
      <c r="U47">
        <v>1330778.8799999999</v>
      </c>
      <c r="V47">
        <v>4006426</v>
      </c>
      <c r="W47" s="301">
        <v>904832.02</v>
      </c>
      <c r="Y47" s="301">
        <v>2</v>
      </c>
      <c r="AA47" s="301">
        <v>416151</v>
      </c>
      <c r="AB47" s="301">
        <v>32900</v>
      </c>
      <c r="AC47">
        <v>649517</v>
      </c>
      <c r="AF47">
        <v>204477.3</v>
      </c>
      <c r="AG47">
        <v>109985.33</v>
      </c>
      <c r="AK47">
        <v>23832</v>
      </c>
      <c r="AM47" s="244">
        <f t="shared" si="5"/>
        <v>1315317.92</v>
      </c>
      <c r="AN47" s="251">
        <f t="shared" si="6"/>
        <v>-214723.89</v>
      </c>
      <c r="AO47" s="265">
        <f t="shared" si="7"/>
        <v>1530041.81</v>
      </c>
      <c r="AP47" s="266">
        <f t="shared" si="8"/>
        <v>1353885.02</v>
      </c>
      <c r="AQ47" s="266">
        <f t="shared" si="9"/>
        <v>987811.63</v>
      </c>
      <c r="AR47" s="246">
        <f t="shared" si="4"/>
        <v>366073.39</v>
      </c>
    </row>
    <row r="48" spans="1:44" ht="14.4" thickBot="1" x14ac:dyDescent="0.3">
      <c r="A48" s="234" t="s">
        <v>17</v>
      </c>
      <c r="B48" s="234" t="s">
        <v>18</v>
      </c>
      <c r="C48" s="272">
        <v>3207</v>
      </c>
      <c r="D48" s="273" t="s">
        <v>837</v>
      </c>
      <c r="E48" t="s">
        <v>2628</v>
      </c>
      <c r="F48" s="301">
        <v>169734.19</v>
      </c>
      <c r="G48" s="301">
        <v>168796.11</v>
      </c>
      <c r="H48" s="301">
        <v>161317.04999999999</v>
      </c>
      <c r="J48">
        <v>169233.68</v>
      </c>
      <c r="K48">
        <v>183912.06</v>
      </c>
      <c r="N48" s="301">
        <v>0</v>
      </c>
      <c r="Q48" s="301">
        <v>0</v>
      </c>
      <c r="U48">
        <v>-1058013.69</v>
      </c>
      <c r="V48">
        <v>1877057.75</v>
      </c>
      <c r="W48" s="301">
        <v>373125.67</v>
      </c>
      <c r="AA48" s="301">
        <v>618156</v>
      </c>
      <c r="AB48" s="301">
        <v>30000</v>
      </c>
      <c r="AC48">
        <v>683836</v>
      </c>
      <c r="AF48">
        <v>134961.39000000001</v>
      </c>
      <c r="AG48">
        <v>62622.75</v>
      </c>
      <c r="AM48" s="244">
        <f t="shared" si="5"/>
        <v>499847.35</v>
      </c>
      <c r="AN48" s="251">
        <f t="shared" si="6"/>
        <v>0</v>
      </c>
      <c r="AO48" s="265">
        <f t="shared" si="7"/>
        <v>499847.35</v>
      </c>
      <c r="AP48" s="266">
        <f t="shared" si="8"/>
        <v>1021281.6699999999</v>
      </c>
      <c r="AQ48" s="266">
        <f t="shared" si="9"/>
        <v>881420.14</v>
      </c>
      <c r="AR48" s="246">
        <f t="shared" si="4"/>
        <v>139861.52999999991</v>
      </c>
    </row>
    <row r="49" spans="1:44" ht="14.4" thickBot="1" x14ac:dyDescent="0.3">
      <c r="A49" s="234" t="s">
        <v>17</v>
      </c>
      <c r="B49" s="234" t="s">
        <v>18</v>
      </c>
      <c r="C49" s="235">
        <v>3287</v>
      </c>
      <c r="D49" s="236" t="s">
        <v>838</v>
      </c>
      <c r="E49" t="s">
        <v>2629</v>
      </c>
      <c r="F49" s="301">
        <v>330837.81</v>
      </c>
      <c r="G49" s="301">
        <v>34334.25</v>
      </c>
      <c r="H49" s="301">
        <v>54172.72</v>
      </c>
      <c r="J49">
        <v>465732.6</v>
      </c>
      <c r="K49">
        <v>197154.24</v>
      </c>
      <c r="N49" s="301">
        <v>110100</v>
      </c>
      <c r="P49" s="301">
        <v>6500</v>
      </c>
      <c r="Q49" s="301">
        <v>0</v>
      </c>
      <c r="U49">
        <v>-1800136.91</v>
      </c>
      <c r="V49">
        <v>2506199.65</v>
      </c>
      <c r="W49" s="301">
        <v>557573.61</v>
      </c>
      <c r="X49" s="301">
        <v>-18400</v>
      </c>
      <c r="AA49" s="301">
        <v>920381</v>
      </c>
      <c r="AB49" s="301">
        <v>-28120</v>
      </c>
      <c r="AC49">
        <v>1039801</v>
      </c>
      <c r="AF49">
        <v>107642.33</v>
      </c>
      <c r="AG49">
        <v>24837.68</v>
      </c>
      <c r="AK49">
        <v>2400</v>
      </c>
      <c r="AM49" s="244">
        <f t="shared" si="5"/>
        <v>419344.78</v>
      </c>
      <c r="AN49" s="251">
        <f t="shared" si="6"/>
        <v>116600</v>
      </c>
      <c r="AO49" s="265">
        <f t="shared" si="7"/>
        <v>302744.78000000003</v>
      </c>
      <c r="AP49" s="266">
        <f t="shared" si="8"/>
        <v>1431434.6099999999</v>
      </c>
      <c r="AQ49" s="266">
        <f t="shared" si="9"/>
        <v>1174681.01</v>
      </c>
      <c r="AR49" s="246">
        <f t="shared" si="4"/>
        <v>256753.59999999986</v>
      </c>
    </row>
    <row r="50" spans="1:44" s="256" customFormat="1" ht="14.4" thickBot="1" x14ac:dyDescent="0.3">
      <c r="A50" s="237" t="s">
        <v>17</v>
      </c>
      <c r="B50" s="237" t="s">
        <v>18</v>
      </c>
      <c r="C50" s="238">
        <v>2936</v>
      </c>
      <c r="D50" s="239" t="s">
        <v>839</v>
      </c>
      <c r="E50" t="s">
        <v>2630</v>
      </c>
      <c r="F50" s="301">
        <v>95843.22</v>
      </c>
      <c r="G50" s="301">
        <v>11797.04</v>
      </c>
      <c r="H50" s="301">
        <v>83464.509999999995</v>
      </c>
      <c r="I50" s="301"/>
      <c r="J50">
        <v>3</v>
      </c>
      <c r="K50">
        <v>66732.399999999994</v>
      </c>
      <c r="L50"/>
      <c r="M50"/>
      <c r="N50" s="301">
        <v>-1000</v>
      </c>
      <c r="O50" s="301"/>
      <c r="P50" s="301"/>
      <c r="Q50" s="301">
        <v>894</v>
      </c>
      <c r="R50" s="301"/>
      <c r="S50"/>
      <c r="T50">
        <v>-238853.94</v>
      </c>
      <c r="U50">
        <v>-1611628.89</v>
      </c>
      <c r="V50">
        <v>1985151.03</v>
      </c>
      <c r="W50" s="301">
        <v>422099.94</v>
      </c>
      <c r="X50" s="301">
        <v>89754</v>
      </c>
      <c r="Y50" s="301"/>
      <c r="Z50" s="301"/>
      <c r="AA50" s="301">
        <v>522284</v>
      </c>
      <c r="AB50" s="301"/>
      <c r="AC50">
        <v>672665</v>
      </c>
      <c r="AD50"/>
      <c r="AE50"/>
      <c r="AF50">
        <v>121029.17</v>
      </c>
      <c r="AG50">
        <v>21774.2</v>
      </c>
      <c r="AH50"/>
      <c r="AI50"/>
      <c r="AJ50"/>
      <c r="AK50">
        <v>691.6</v>
      </c>
      <c r="AL50">
        <v>48000</v>
      </c>
      <c r="AM50" s="244">
        <f t="shared" si="5"/>
        <v>191104.77000000002</v>
      </c>
      <c r="AN50" s="251">
        <f t="shared" si="6"/>
        <v>-106</v>
      </c>
      <c r="AO50" s="265">
        <f t="shared" si="7"/>
        <v>191210.77000000002</v>
      </c>
      <c r="AP50" s="266">
        <f t="shared" si="8"/>
        <v>1034137.94</v>
      </c>
      <c r="AQ50" s="266">
        <f t="shared" si="9"/>
        <v>864159.97</v>
      </c>
      <c r="AR50" s="246">
        <f t="shared" si="4"/>
        <v>169977.96999999997</v>
      </c>
    </row>
    <row r="51" spans="1:44" s="256" customFormat="1" ht="14.4" thickBot="1" x14ac:dyDescent="0.3">
      <c r="A51" s="237" t="s">
        <v>17</v>
      </c>
      <c r="B51" s="237" t="s">
        <v>18</v>
      </c>
      <c r="C51" s="238">
        <v>2495</v>
      </c>
      <c r="D51" s="239" t="s">
        <v>840</v>
      </c>
      <c r="E51" t="s">
        <v>2631</v>
      </c>
      <c r="F51" s="301">
        <v>102681.01</v>
      </c>
      <c r="G51" s="301">
        <v>99679.81</v>
      </c>
      <c r="H51" s="301">
        <v>172661.78</v>
      </c>
      <c r="I51" s="301"/>
      <c r="J51">
        <v>741061.78</v>
      </c>
      <c r="K51">
        <v>116983.43</v>
      </c>
      <c r="L51"/>
      <c r="M51"/>
      <c r="N51" s="301">
        <v>1200</v>
      </c>
      <c r="O51" s="301"/>
      <c r="P51" s="301"/>
      <c r="Q51" s="301">
        <v>0</v>
      </c>
      <c r="R51" s="301"/>
      <c r="S51"/>
      <c r="T51"/>
      <c r="U51">
        <v>-482443.54</v>
      </c>
      <c r="V51">
        <v>1821817.03</v>
      </c>
      <c r="W51" s="301">
        <v>301899.40999999997</v>
      </c>
      <c r="X51" s="301"/>
      <c r="Y51" s="301">
        <v>54.79</v>
      </c>
      <c r="Z51" s="301"/>
      <c r="AA51" s="301">
        <v>595640</v>
      </c>
      <c r="AB51" s="301">
        <v>20800</v>
      </c>
      <c r="AC51">
        <v>723640</v>
      </c>
      <c r="AD51"/>
      <c r="AE51"/>
      <c r="AF51">
        <v>105744.18</v>
      </c>
      <c r="AG51">
        <v>88740.98</v>
      </c>
      <c r="AH51"/>
      <c r="AI51"/>
      <c r="AJ51"/>
      <c r="AK51">
        <v>1534.72</v>
      </c>
      <c r="AL51"/>
      <c r="AM51" s="244">
        <f t="shared" si="5"/>
        <v>375022.6</v>
      </c>
      <c r="AN51" s="251">
        <f t="shared" si="6"/>
        <v>1200</v>
      </c>
      <c r="AO51" s="265">
        <f t="shared" si="7"/>
        <v>373822.6</v>
      </c>
      <c r="AP51" s="266">
        <f t="shared" si="8"/>
        <v>918394.2</v>
      </c>
      <c r="AQ51" s="266">
        <f t="shared" si="9"/>
        <v>919659.87999999989</v>
      </c>
      <c r="AR51" s="246">
        <f t="shared" si="4"/>
        <v>-1265.6799999999348</v>
      </c>
    </row>
    <row r="52" spans="1:44" s="256" customFormat="1" ht="14.4" thickBot="1" x14ac:dyDescent="0.3">
      <c r="A52" s="237" t="s">
        <v>17</v>
      </c>
      <c r="B52" s="237" t="s">
        <v>18</v>
      </c>
      <c r="C52" s="238">
        <v>5264</v>
      </c>
      <c r="D52" s="239" t="s">
        <v>841</v>
      </c>
      <c r="E52" t="s">
        <v>2632</v>
      </c>
      <c r="F52" s="301">
        <v>283051.77</v>
      </c>
      <c r="G52" s="301">
        <v>251763.57</v>
      </c>
      <c r="H52" s="301">
        <v>95405.68</v>
      </c>
      <c r="I52" s="301"/>
      <c r="J52">
        <v>482592.15</v>
      </c>
      <c r="K52">
        <v>433708.35</v>
      </c>
      <c r="L52"/>
      <c r="M52"/>
      <c r="N52" s="301">
        <v>0</v>
      </c>
      <c r="O52" s="301"/>
      <c r="P52" s="301"/>
      <c r="Q52" s="301">
        <v>1304</v>
      </c>
      <c r="R52" s="301"/>
      <c r="S52"/>
      <c r="T52"/>
      <c r="U52">
        <v>436324.13</v>
      </c>
      <c r="V52">
        <v>1102265.42</v>
      </c>
      <c r="W52" s="301">
        <v>523445.86</v>
      </c>
      <c r="X52" s="301"/>
      <c r="Y52" s="301"/>
      <c r="Z52" s="301"/>
      <c r="AA52" s="301">
        <v>983822.5</v>
      </c>
      <c r="AB52" s="301"/>
      <c r="AC52">
        <v>1137216.5</v>
      </c>
      <c r="AD52"/>
      <c r="AE52"/>
      <c r="AF52">
        <v>206246.89</v>
      </c>
      <c r="AG52">
        <v>43312</v>
      </c>
      <c r="AH52"/>
      <c r="AI52"/>
      <c r="AJ52"/>
      <c r="AK52">
        <v>1345</v>
      </c>
      <c r="AL52"/>
      <c r="AM52" s="244">
        <f t="shared" si="5"/>
        <v>630221.02</v>
      </c>
      <c r="AN52" s="251">
        <f t="shared" si="6"/>
        <v>1304</v>
      </c>
      <c r="AO52" s="265">
        <f t="shared" si="7"/>
        <v>628917.02</v>
      </c>
      <c r="AP52" s="266">
        <f t="shared" si="8"/>
        <v>1507268.3599999999</v>
      </c>
      <c r="AQ52" s="266">
        <f t="shared" si="9"/>
        <v>1388120.3900000001</v>
      </c>
      <c r="AR52" s="246">
        <f t="shared" si="4"/>
        <v>119147.96999999974</v>
      </c>
    </row>
    <row r="53" spans="1:44" ht="14.4" thickBot="1" x14ac:dyDescent="0.3">
      <c r="A53" s="234" t="s">
        <v>17</v>
      </c>
      <c r="B53" s="234" t="s">
        <v>18</v>
      </c>
      <c r="C53" s="235">
        <v>2213</v>
      </c>
      <c r="D53" s="236" t="s">
        <v>842</v>
      </c>
      <c r="E53" t="s">
        <v>2633</v>
      </c>
      <c r="F53" s="301">
        <v>198504.69</v>
      </c>
      <c r="G53" s="301">
        <v>199117.5</v>
      </c>
      <c r="H53" s="301">
        <v>59903.33</v>
      </c>
      <c r="J53">
        <v>45882.92</v>
      </c>
      <c r="K53">
        <v>341567.47</v>
      </c>
      <c r="N53" s="301">
        <v>2000</v>
      </c>
      <c r="Q53" s="301">
        <v>0</v>
      </c>
      <c r="T53">
        <v>-10797.58</v>
      </c>
      <c r="U53">
        <v>-1206434.8899999999</v>
      </c>
      <c r="V53">
        <v>2172216.88</v>
      </c>
      <c r="W53" s="301">
        <v>384671.96</v>
      </c>
      <c r="X53" s="301">
        <v>12000</v>
      </c>
      <c r="AA53" s="301">
        <v>615849</v>
      </c>
      <c r="AB53" s="301">
        <v>24800</v>
      </c>
      <c r="AC53">
        <v>802289</v>
      </c>
      <c r="AF53">
        <v>207803.63</v>
      </c>
      <c r="AG53">
        <v>32571.279999999999</v>
      </c>
      <c r="AK53">
        <v>9335.5499999999993</v>
      </c>
      <c r="AM53" s="244">
        <f t="shared" si="5"/>
        <v>457525.52</v>
      </c>
      <c r="AN53" s="251">
        <f t="shared" si="6"/>
        <v>2000</v>
      </c>
      <c r="AO53" s="265">
        <f t="shared" si="7"/>
        <v>455525.52</v>
      </c>
      <c r="AP53" s="266">
        <f t="shared" si="8"/>
        <v>1037320.96</v>
      </c>
      <c r="AQ53" s="266">
        <f t="shared" si="9"/>
        <v>1051999.46</v>
      </c>
      <c r="AR53" s="246">
        <f t="shared" si="4"/>
        <v>-14678.5</v>
      </c>
    </row>
    <row r="54" spans="1:44" ht="14.4" thickBot="1" x14ac:dyDescent="0.3">
      <c r="A54" s="234" t="s">
        <v>17</v>
      </c>
      <c r="B54" s="234" t="s">
        <v>18</v>
      </c>
      <c r="C54" s="235">
        <v>2562</v>
      </c>
      <c r="D54" s="236" t="s">
        <v>843</v>
      </c>
      <c r="E54" t="s">
        <v>2634</v>
      </c>
      <c r="F54" s="301">
        <v>242058.52</v>
      </c>
      <c r="G54" s="301">
        <v>99429.56</v>
      </c>
      <c r="H54" s="301">
        <v>63011.12</v>
      </c>
      <c r="J54">
        <v>1166325.28</v>
      </c>
      <c r="K54">
        <v>440938.58</v>
      </c>
      <c r="Q54" s="301">
        <v>0</v>
      </c>
      <c r="U54">
        <v>31239.94</v>
      </c>
      <c r="V54">
        <v>1936400.69</v>
      </c>
      <c r="W54" s="301">
        <v>354294.74</v>
      </c>
      <c r="AA54" s="301">
        <v>911720</v>
      </c>
      <c r="AC54">
        <v>1032620</v>
      </c>
      <c r="AF54">
        <v>58004.98</v>
      </c>
      <c r="AG54">
        <v>50129.84</v>
      </c>
      <c r="AK54">
        <v>2387.4899999999998</v>
      </c>
      <c r="AM54" s="244">
        <f t="shared" si="5"/>
        <v>404499.19999999995</v>
      </c>
      <c r="AN54" s="251">
        <f t="shared" si="6"/>
        <v>0</v>
      </c>
      <c r="AO54" s="265">
        <f t="shared" si="7"/>
        <v>404499.19999999995</v>
      </c>
      <c r="AP54" s="266">
        <f t="shared" si="8"/>
        <v>1266014.74</v>
      </c>
      <c r="AQ54" s="266">
        <f t="shared" si="9"/>
        <v>1143142.31</v>
      </c>
      <c r="AR54" s="246">
        <f t="shared" si="4"/>
        <v>122872.42999999993</v>
      </c>
    </row>
    <row r="55" spans="1:44" s="256" customFormat="1" ht="14.4" thickBot="1" x14ac:dyDescent="0.3">
      <c r="A55" s="237" t="s">
        <v>17</v>
      </c>
      <c r="B55" s="237" t="s">
        <v>18</v>
      </c>
      <c r="C55" s="238">
        <v>7114</v>
      </c>
      <c r="D55" s="239" t="s">
        <v>844</v>
      </c>
      <c r="E55" t="s">
        <v>2635</v>
      </c>
      <c r="F55" s="301">
        <v>478761.63</v>
      </c>
      <c r="G55" s="301">
        <v>396.2</v>
      </c>
      <c r="H55" s="301">
        <v>325011.57</v>
      </c>
      <c r="I55" s="301"/>
      <c r="J55">
        <v>30042.080000000002</v>
      </c>
      <c r="K55">
        <v>341919.1</v>
      </c>
      <c r="L55"/>
      <c r="M55"/>
      <c r="N55" s="301">
        <v>3000</v>
      </c>
      <c r="O55" s="301"/>
      <c r="P55" s="301"/>
      <c r="Q55" s="301">
        <v>2673</v>
      </c>
      <c r="R55" s="301"/>
      <c r="S55"/>
      <c r="T55">
        <v>316447.92</v>
      </c>
      <c r="U55">
        <v>-757560.43</v>
      </c>
      <c r="V55">
        <v>1262941.0900000001</v>
      </c>
      <c r="W55" s="301">
        <v>925778.59</v>
      </c>
      <c r="X55" s="301"/>
      <c r="Y55" s="301"/>
      <c r="Z55" s="301"/>
      <c r="AA55" s="301">
        <v>1228416</v>
      </c>
      <c r="AB55" s="301"/>
      <c r="AC55">
        <v>1463200</v>
      </c>
      <c r="AD55"/>
      <c r="AE55"/>
      <c r="AF55">
        <v>136779.70000000001</v>
      </c>
      <c r="AG55">
        <v>31704.28</v>
      </c>
      <c r="AH55"/>
      <c r="AI55"/>
      <c r="AJ55"/>
      <c r="AK55">
        <v>52275.03</v>
      </c>
      <c r="AL55"/>
      <c r="AM55" s="244">
        <f t="shared" si="5"/>
        <v>804169.4</v>
      </c>
      <c r="AN55" s="251">
        <f t="shared" si="6"/>
        <v>5673</v>
      </c>
      <c r="AO55" s="265">
        <f t="shared" si="7"/>
        <v>798496.4</v>
      </c>
      <c r="AP55" s="266">
        <f t="shared" si="8"/>
        <v>2154194.59</v>
      </c>
      <c r="AQ55" s="266">
        <f t="shared" si="9"/>
        <v>1683959.01</v>
      </c>
      <c r="AR55" s="246">
        <f t="shared" si="4"/>
        <v>470235.57999999984</v>
      </c>
    </row>
    <row r="56" spans="1:44" ht="14.4" thickBot="1" x14ac:dyDescent="0.3">
      <c r="A56" s="234" t="s">
        <v>17</v>
      </c>
      <c r="B56" s="234" t="s">
        <v>18</v>
      </c>
      <c r="C56" s="235">
        <v>6804</v>
      </c>
      <c r="D56" s="236" t="s">
        <v>845</v>
      </c>
      <c r="E56" t="s">
        <v>2782</v>
      </c>
      <c r="F56" s="301">
        <v>258428.24</v>
      </c>
      <c r="G56" s="301">
        <v>3511.75</v>
      </c>
      <c r="H56" s="301">
        <v>87594.46</v>
      </c>
      <c r="J56">
        <v>422796.49</v>
      </c>
      <c r="K56">
        <v>540798.25</v>
      </c>
      <c r="N56" s="301">
        <v>4000</v>
      </c>
      <c r="Q56" s="301">
        <v>0</v>
      </c>
      <c r="U56">
        <v>-744630.25</v>
      </c>
      <c r="V56">
        <v>2033596.36</v>
      </c>
      <c r="W56" s="301">
        <v>476618.23</v>
      </c>
      <c r="AA56" s="301">
        <v>284960</v>
      </c>
      <c r="AB56" s="301">
        <v>792760</v>
      </c>
      <c r="AC56">
        <v>1145754</v>
      </c>
      <c r="AF56">
        <v>154592.19</v>
      </c>
      <c r="AG56">
        <v>41743.96</v>
      </c>
      <c r="AK56">
        <v>2023.5</v>
      </c>
      <c r="AM56" s="244">
        <f t="shared" si="5"/>
        <v>349534.45</v>
      </c>
      <c r="AN56" s="251">
        <f t="shared" si="6"/>
        <v>4000</v>
      </c>
      <c r="AO56" s="265">
        <f t="shared" si="7"/>
        <v>345534.45</v>
      </c>
      <c r="AP56" s="266">
        <f t="shared" si="8"/>
        <v>1554338.23</v>
      </c>
      <c r="AQ56" s="266">
        <f t="shared" si="9"/>
        <v>1344113.65</v>
      </c>
      <c r="AR56" s="246">
        <f t="shared" si="4"/>
        <v>210224.58000000007</v>
      </c>
    </row>
    <row r="57" spans="1:44" s="256" customFormat="1" ht="14.4" thickBot="1" x14ac:dyDescent="0.3">
      <c r="A57" s="237" t="s">
        <v>17</v>
      </c>
      <c r="B57" s="237" t="s">
        <v>18</v>
      </c>
      <c r="C57" s="238">
        <v>3739</v>
      </c>
      <c r="D57" s="239" t="s">
        <v>846</v>
      </c>
      <c r="E57" t="s">
        <v>2783</v>
      </c>
      <c r="F57" s="301">
        <v>305353.96999999997</v>
      </c>
      <c r="G57" s="301">
        <v>414214.09</v>
      </c>
      <c r="H57" s="301">
        <v>578407.35</v>
      </c>
      <c r="I57" s="301"/>
      <c r="J57">
        <v>371214.16</v>
      </c>
      <c r="K57">
        <v>-110727.56</v>
      </c>
      <c r="L57"/>
      <c r="M57"/>
      <c r="N57" s="301">
        <v>33220</v>
      </c>
      <c r="O57" s="301"/>
      <c r="P57" s="301"/>
      <c r="Q57" s="301">
        <v>58858</v>
      </c>
      <c r="R57" s="301"/>
      <c r="S57"/>
      <c r="T57">
        <v>367602.08</v>
      </c>
      <c r="U57">
        <v>-1400951.92</v>
      </c>
      <c r="V57">
        <v>2378594.3199999998</v>
      </c>
      <c r="W57" s="301">
        <v>590483.15</v>
      </c>
      <c r="X57" s="301">
        <v>170500</v>
      </c>
      <c r="Y57" s="301"/>
      <c r="Z57" s="301"/>
      <c r="AA57" s="301">
        <v>408821</v>
      </c>
      <c r="AB57" s="301"/>
      <c r="AC57">
        <v>564805</v>
      </c>
      <c r="AD57"/>
      <c r="AE57"/>
      <c r="AF57">
        <v>357416.38</v>
      </c>
      <c r="AG57">
        <v>49296.24</v>
      </c>
      <c r="AH57"/>
      <c r="AI57"/>
      <c r="AJ57"/>
      <c r="AK57"/>
      <c r="AL57"/>
      <c r="AM57" s="244">
        <f t="shared" si="5"/>
        <v>1297975.4100000001</v>
      </c>
      <c r="AN57" s="251">
        <f t="shared" si="6"/>
        <v>92078</v>
      </c>
      <c r="AO57" s="265">
        <f t="shared" si="7"/>
        <v>1205897.4100000001</v>
      </c>
      <c r="AP57" s="266">
        <f t="shared" si="8"/>
        <v>1169804.1499999999</v>
      </c>
      <c r="AQ57" s="266">
        <f t="shared" si="9"/>
        <v>971517.62</v>
      </c>
      <c r="AR57" s="246">
        <f t="shared" si="4"/>
        <v>198286.52999999991</v>
      </c>
    </row>
    <row r="58" spans="1:44" s="256" customFormat="1" ht="14.4" thickBot="1" x14ac:dyDescent="0.3">
      <c r="A58" s="237" t="s">
        <v>17</v>
      </c>
      <c r="B58" s="237" t="s">
        <v>18</v>
      </c>
      <c r="C58" s="238">
        <v>2743</v>
      </c>
      <c r="D58" s="239" t="s">
        <v>847</v>
      </c>
      <c r="E58" t="s">
        <v>2784</v>
      </c>
      <c r="F58" s="301">
        <v>96175.93</v>
      </c>
      <c r="G58" s="301">
        <v>80222.100000000006</v>
      </c>
      <c r="H58" s="301">
        <v>99864.9</v>
      </c>
      <c r="I58" s="301"/>
      <c r="J58">
        <v>1614821.96</v>
      </c>
      <c r="K58">
        <v>340955.5</v>
      </c>
      <c r="L58"/>
      <c r="M58"/>
      <c r="N58" s="301">
        <v>3000</v>
      </c>
      <c r="O58" s="301"/>
      <c r="P58" s="301"/>
      <c r="Q58" s="301">
        <v>0</v>
      </c>
      <c r="R58" s="301"/>
      <c r="S58"/>
      <c r="T58">
        <v>195407.87</v>
      </c>
      <c r="U58">
        <v>-218103.98</v>
      </c>
      <c r="V58">
        <v>2522084.4900000002</v>
      </c>
      <c r="W58" s="301">
        <v>180164.05</v>
      </c>
      <c r="X58" s="301">
        <v>12000</v>
      </c>
      <c r="Y58" s="301"/>
      <c r="Z58" s="301"/>
      <c r="AA58" s="301">
        <v>464667.5</v>
      </c>
      <c r="AB58" s="301"/>
      <c r="AC58">
        <v>595109.5</v>
      </c>
      <c r="AD58">
        <v>620</v>
      </c>
      <c r="AE58"/>
      <c r="AF58">
        <v>138388.34</v>
      </c>
      <c r="AG58">
        <v>93860</v>
      </c>
      <c r="AH58"/>
      <c r="AI58"/>
      <c r="AJ58"/>
      <c r="AK58">
        <v>12001.7</v>
      </c>
      <c r="AL58"/>
      <c r="AM58" s="244">
        <f t="shared" si="5"/>
        <v>276262.93</v>
      </c>
      <c r="AN58" s="251">
        <f t="shared" si="6"/>
        <v>3000</v>
      </c>
      <c r="AO58" s="265">
        <f t="shared" si="7"/>
        <v>273262.93</v>
      </c>
      <c r="AP58" s="266">
        <f t="shared" si="8"/>
        <v>656831.55000000005</v>
      </c>
      <c r="AQ58" s="266">
        <f t="shared" si="9"/>
        <v>839979.53999999992</v>
      </c>
      <c r="AR58" s="246">
        <f t="shared" si="4"/>
        <v>-183147.98999999987</v>
      </c>
    </row>
    <row r="59" spans="1:44" ht="14.4" thickBot="1" x14ac:dyDescent="0.3">
      <c r="A59" s="234" t="s">
        <v>19</v>
      </c>
      <c r="B59" s="234" t="s">
        <v>20</v>
      </c>
      <c r="C59" s="235">
        <v>4721</v>
      </c>
      <c r="D59" s="236" t="s">
        <v>848</v>
      </c>
      <c r="E59" t="s">
        <v>2636</v>
      </c>
      <c r="F59" s="301">
        <v>2258423.11</v>
      </c>
      <c r="G59" s="301">
        <v>59390.5</v>
      </c>
      <c r="H59" s="301">
        <v>83173</v>
      </c>
      <c r="J59">
        <v>414163.62</v>
      </c>
      <c r="K59">
        <v>464326.62</v>
      </c>
      <c r="N59" s="301">
        <v>1920</v>
      </c>
      <c r="Q59" s="301">
        <v>2555</v>
      </c>
      <c r="U59">
        <v>359258.23</v>
      </c>
      <c r="V59">
        <v>2222830.41</v>
      </c>
      <c r="W59" s="301">
        <v>1328101.3400000001</v>
      </c>
      <c r="AA59" s="301">
        <v>579910</v>
      </c>
      <c r="AB59" s="301">
        <v>6000</v>
      </c>
      <c r="AC59">
        <v>816515</v>
      </c>
      <c r="AF59">
        <v>206428.31</v>
      </c>
      <c r="AG59">
        <v>99462.97</v>
      </c>
      <c r="AM59" s="244">
        <f t="shared" si="5"/>
        <v>2400986.61</v>
      </c>
      <c r="AN59" s="251">
        <f t="shared" si="6"/>
        <v>4475</v>
      </c>
      <c r="AO59" s="265">
        <f t="shared" si="7"/>
        <v>2396511.61</v>
      </c>
      <c r="AP59" s="266">
        <f t="shared" si="8"/>
        <v>1914011.34</v>
      </c>
      <c r="AQ59" s="266">
        <f t="shared" si="9"/>
        <v>1122406.28</v>
      </c>
      <c r="AR59" s="246">
        <f t="shared" si="4"/>
        <v>791605.06</v>
      </c>
    </row>
    <row r="60" spans="1:44" ht="14.4" thickBot="1" x14ac:dyDescent="0.3">
      <c r="A60" s="234" t="s">
        <v>19</v>
      </c>
      <c r="B60" s="234" t="s">
        <v>20</v>
      </c>
      <c r="C60" s="272">
        <v>8384</v>
      </c>
      <c r="D60" s="273" t="s">
        <v>849</v>
      </c>
      <c r="E60" t="s">
        <v>2637</v>
      </c>
      <c r="F60" s="301">
        <v>3340990.75</v>
      </c>
      <c r="G60" s="301">
        <v>184063.38</v>
      </c>
      <c r="H60" s="301">
        <v>146555.60999999999</v>
      </c>
      <c r="J60">
        <v>2425748.7999999998</v>
      </c>
      <c r="K60">
        <v>1674375.4</v>
      </c>
      <c r="N60" s="301">
        <v>23500</v>
      </c>
      <c r="Q60" s="301">
        <v>5355.68</v>
      </c>
      <c r="U60">
        <v>-567537.61</v>
      </c>
      <c r="V60">
        <v>7696912.6699999999</v>
      </c>
      <c r="W60" s="301">
        <v>1853721.78</v>
      </c>
      <c r="X60" s="301">
        <v>37000</v>
      </c>
      <c r="AA60" s="301">
        <v>1311814</v>
      </c>
      <c r="AB60" s="301">
        <v>129400</v>
      </c>
      <c r="AC60">
        <v>1588150</v>
      </c>
      <c r="AF60">
        <v>808494.5</v>
      </c>
      <c r="AG60">
        <v>62660.800000000003</v>
      </c>
      <c r="AK60">
        <v>7000</v>
      </c>
      <c r="AM60" s="244">
        <f t="shared" si="5"/>
        <v>3671609.7399999998</v>
      </c>
      <c r="AN60" s="251">
        <f t="shared" si="6"/>
        <v>28855.68</v>
      </c>
      <c r="AO60" s="265">
        <f t="shared" si="7"/>
        <v>3642754.0599999996</v>
      </c>
      <c r="AP60" s="266">
        <f t="shared" si="8"/>
        <v>3331935.7800000003</v>
      </c>
      <c r="AQ60" s="266">
        <f t="shared" si="9"/>
        <v>2466305.2999999998</v>
      </c>
      <c r="AR60" s="246">
        <f t="shared" si="4"/>
        <v>865630.48000000045</v>
      </c>
    </row>
    <row r="61" spans="1:44" ht="14.4" thickBot="1" x14ac:dyDescent="0.3">
      <c r="A61" s="234" t="s">
        <v>19</v>
      </c>
      <c r="B61" s="234" t="s">
        <v>20</v>
      </c>
      <c r="C61" s="272">
        <v>4586</v>
      </c>
      <c r="D61" s="273" t="s">
        <v>850</v>
      </c>
      <c r="E61" t="s">
        <v>2638</v>
      </c>
      <c r="F61" s="301">
        <v>780519.69</v>
      </c>
      <c r="G61" s="301">
        <v>296433.59000000003</v>
      </c>
      <c r="H61" s="301">
        <v>423438.18</v>
      </c>
      <c r="J61">
        <v>457636.6</v>
      </c>
      <c r="K61">
        <v>499180.83</v>
      </c>
      <c r="Q61" s="301">
        <v>4192.21</v>
      </c>
      <c r="U61">
        <v>-168493.13</v>
      </c>
      <c r="V61">
        <v>2278267.36</v>
      </c>
      <c r="W61" s="301">
        <v>837509.86</v>
      </c>
      <c r="X61" s="301">
        <v>98850</v>
      </c>
      <c r="AA61" s="301">
        <v>575221.5</v>
      </c>
      <c r="AB61" s="301">
        <v>4500</v>
      </c>
      <c r="AC61">
        <v>717889.5</v>
      </c>
      <c r="AF61">
        <v>290150.28999999998</v>
      </c>
      <c r="AG61">
        <v>53715</v>
      </c>
      <c r="AK61">
        <v>7000</v>
      </c>
      <c r="AM61" s="244">
        <f t="shared" si="5"/>
        <v>1500391.46</v>
      </c>
      <c r="AN61" s="251">
        <f t="shared" si="6"/>
        <v>4192.21</v>
      </c>
      <c r="AO61" s="265">
        <f t="shared" si="7"/>
        <v>1496199.25</v>
      </c>
      <c r="AP61" s="266">
        <f t="shared" si="8"/>
        <v>1516081.3599999999</v>
      </c>
      <c r="AQ61" s="266">
        <f t="shared" si="9"/>
        <v>1068754.79</v>
      </c>
      <c r="AR61" s="246">
        <f t="shared" si="4"/>
        <v>447326.56999999983</v>
      </c>
    </row>
    <row r="62" spans="1:44" ht="14.4" thickBot="1" x14ac:dyDescent="0.3">
      <c r="A62" s="234" t="s">
        <v>19</v>
      </c>
      <c r="B62" s="234" t="s">
        <v>20</v>
      </c>
      <c r="C62" s="272">
        <v>3004</v>
      </c>
      <c r="D62" s="273" t="s">
        <v>851</v>
      </c>
      <c r="E62" t="s">
        <v>2639</v>
      </c>
      <c r="F62" s="301">
        <v>883274.93</v>
      </c>
      <c r="G62" s="301">
        <v>31868.43</v>
      </c>
      <c r="H62" s="301">
        <v>101739.52</v>
      </c>
      <c r="J62">
        <v>9244.7999999999993</v>
      </c>
      <c r="K62">
        <v>153510.01999999999</v>
      </c>
      <c r="N62" s="301">
        <v>4000</v>
      </c>
      <c r="Q62" s="301">
        <v>1713.3</v>
      </c>
      <c r="T62">
        <v>245436.01</v>
      </c>
      <c r="V62">
        <v>817347.69</v>
      </c>
      <c r="W62" s="301">
        <v>608246.49</v>
      </c>
      <c r="X62" s="301">
        <v>24000</v>
      </c>
      <c r="AA62" s="301">
        <v>584656</v>
      </c>
      <c r="AB62" s="301">
        <v>3000</v>
      </c>
      <c r="AC62">
        <v>661740</v>
      </c>
      <c r="AF62">
        <v>104158.59</v>
      </c>
      <c r="AG62">
        <v>50494.95</v>
      </c>
      <c r="AI62">
        <v>129883.76</v>
      </c>
      <c r="AK62">
        <v>17050</v>
      </c>
      <c r="AM62" s="244">
        <f t="shared" si="5"/>
        <v>1016882.8800000001</v>
      </c>
      <c r="AN62" s="251">
        <f t="shared" si="6"/>
        <v>5713.3</v>
      </c>
      <c r="AO62" s="265">
        <f t="shared" si="7"/>
        <v>1011169.5800000001</v>
      </c>
      <c r="AP62" s="266">
        <f t="shared" si="8"/>
        <v>1219902.49</v>
      </c>
      <c r="AQ62" s="266">
        <f t="shared" si="9"/>
        <v>963327.29999999993</v>
      </c>
      <c r="AR62" s="246">
        <f t="shared" si="4"/>
        <v>256575.19000000006</v>
      </c>
    </row>
    <row r="63" spans="1:44" ht="14.4" thickBot="1" x14ac:dyDescent="0.3">
      <c r="A63" s="234" t="s">
        <v>19</v>
      </c>
      <c r="B63" s="234" t="s">
        <v>20</v>
      </c>
      <c r="C63" s="272">
        <v>7236</v>
      </c>
      <c r="D63" s="273" t="s">
        <v>852</v>
      </c>
      <c r="E63" t="s">
        <v>2640</v>
      </c>
      <c r="F63" s="301">
        <v>1530527.55</v>
      </c>
      <c r="G63" s="301">
        <v>85570.85</v>
      </c>
      <c r="H63" s="301">
        <v>352110.53</v>
      </c>
      <c r="J63">
        <v>134724.98000000001</v>
      </c>
      <c r="K63">
        <v>609117.64</v>
      </c>
      <c r="N63" s="301">
        <v>2240</v>
      </c>
      <c r="Q63" s="301">
        <v>2187.3000000000002</v>
      </c>
      <c r="U63">
        <v>1034050.21</v>
      </c>
      <c r="V63">
        <v>1211807.73</v>
      </c>
      <c r="W63" s="301">
        <v>1158997.51</v>
      </c>
      <c r="AA63" s="301">
        <v>483746</v>
      </c>
      <c r="AB63" s="301">
        <v>57900</v>
      </c>
      <c r="AC63">
        <v>678472</v>
      </c>
      <c r="AF63">
        <v>356502.53</v>
      </c>
      <c r="AG63">
        <v>45538.68</v>
      </c>
      <c r="AM63" s="244">
        <f t="shared" si="5"/>
        <v>1968208.9300000002</v>
      </c>
      <c r="AN63" s="251">
        <f t="shared" si="6"/>
        <v>4427.3</v>
      </c>
      <c r="AO63" s="265">
        <f t="shared" si="7"/>
        <v>1963781.6300000001</v>
      </c>
      <c r="AP63" s="266">
        <f t="shared" si="8"/>
        <v>1700643.51</v>
      </c>
      <c r="AQ63" s="266">
        <f t="shared" si="9"/>
        <v>1080513.21</v>
      </c>
      <c r="AR63" s="246">
        <f t="shared" si="4"/>
        <v>620130.30000000005</v>
      </c>
    </row>
    <row r="64" spans="1:44" ht="14.4" thickBot="1" x14ac:dyDescent="0.3">
      <c r="A64" s="234" t="s">
        <v>19</v>
      </c>
      <c r="B64" s="234" t="s">
        <v>20</v>
      </c>
      <c r="C64" s="272">
        <v>5706</v>
      </c>
      <c r="D64" s="273" t="s">
        <v>853</v>
      </c>
      <c r="E64" t="s">
        <v>2642</v>
      </c>
      <c r="F64" s="301">
        <v>979510.16</v>
      </c>
      <c r="G64" s="301">
        <v>72394.649999999994</v>
      </c>
      <c r="H64" s="301">
        <v>195223.64</v>
      </c>
      <c r="J64">
        <v>355554.71</v>
      </c>
      <c r="K64">
        <v>338974.26</v>
      </c>
      <c r="N64" s="301">
        <v>4030</v>
      </c>
      <c r="Q64" s="301">
        <v>415.56</v>
      </c>
      <c r="U64">
        <v>-719912.79</v>
      </c>
      <c r="V64">
        <v>2590732.39</v>
      </c>
      <c r="W64" s="301">
        <v>922955.45</v>
      </c>
      <c r="X64" s="301">
        <v>49980</v>
      </c>
      <c r="AA64" s="301">
        <v>1138630</v>
      </c>
      <c r="AB64" s="301">
        <v>18000</v>
      </c>
      <c r="AC64">
        <v>1319630</v>
      </c>
      <c r="AF64">
        <v>577069.68000000005</v>
      </c>
      <c r="AG64">
        <v>16580.12</v>
      </c>
      <c r="AK64">
        <v>7000</v>
      </c>
      <c r="AM64" s="244">
        <f t="shared" si="5"/>
        <v>1247128.4500000002</v>
      </c>
      <c r="AN64" s="251">
        <f t="shared" si="6"/>
        <v>4445.5600000000004</v>
      </c>
      <c r="AO64" s="265">
        <f t="shared" si="7"/>
        <v>1242682.8900000001</v>
      </c>
      <c r="AP64" s="266">
        <f t="shared" si="8"/>
        <v>2129565.4500000002</v>
      </c>
      <c r="AQ64" s="266">
        <f t="shared" si="9"/>
        <v>1920279.8000000003</v>
      </c>
      <c r="AR64" s="246">
        <f t="shared" si="4"/>
        <v>209285.64999999991</v>
      </c>
    </row>
    <row r="65" spans="1:44" s="269" customFormat="1" ht="14.4" thickBot="1" x14ac:dyDescent="0.3">
      <c r="A65" s="243" t="s">
        <v>19</v>
      </c>
      <c r="B65" s="243" t="s">
        <v>20</v>
      </c>
      <c r="C65" s="274">
        <v>1949</v>
      </c>
      <c r="D65" s="275" t="s">
        <v>854</v>
      </c>
      <c r="E65" t="s">
        <v>2643</v>
      </c>
      <c r="F65" s="301">
        <v>2487999.17</v>
      </c>
      <c r="G65" s="301">
        <v>68855.600000000006</v>
      </c>
      <c r="H65" s="301">
        <v>27680.92</v>
      </c>
      <c r="I65" s="301"/>
      <c r="J65">
        <v>890989.95</v>
      </c>
      <c r="K65">
        <v>454829.24</v>
      </c>
      <c r="L65"/>
      <c r="M65"/>
      <c r="N65" s="301">
        <v>3500</v>
      </c>
      <c r="O65" s="301"/>
      <c r="P65" s="301"/>
      <c r="Q65" s="301">
        <v>1189.26</v>
      </c>
      <c r="R65" s="301"/>
      <c r="S65"/>
      <c r="T65"/>
      <c r="U65">
        <v>772067.79</v>
      </c>
      <c r="V65">
        <v>2642678.98</v>
      </c>
      <c r="W65" s="301">
        <v>1186581.33</v>
      </c>
      <c r="X65" s="301"/>
      <c r="Y65" s="301"/>
      <c r="Z65" s="301"/>
      <c r="AA65" s="301">
        <v>636137.6</v>
      </c>
      <c r="AB65" s="301">
        <v>48600</v>
      </c>
      <c r="AC65">
        <v>751059.6</v>
      </c>
      <c r="AD65"/>
      <c r="AE65"/>
      <c r="AF65">
        <v>329431.05</v>
      </c>
      <c r="AG65">
        <v>110364.07</v>
      </c>
      <c r="AH65"/>
      <c r="AI65">
        <v>23498.22</v>
      </c>
      <c r="AJ65"/>
      <c r="AK65"/>
      <c r="AL65"/>
      <c r="AM65" s="244">
        <f t="shared" si="5"/>
        <v>2584535.69</v>
      </c>
      <c r="AN65" s="251">
        <f t="shared" si="6"/>
        <v>4689.26</v>
      </c>
      <c r="AO65" s="265">
        <f t="shared" si="7"/>
        <v>2579846.4300000002</v>
      </c>
      <c r="AP65" s="266">
        <f t="shared" si="8"/>
        <v>1871318.9300000002</v>
      </c>
      <c r="AQ65" s="266">
        <f t="shared" si="9"/>
        <v>1214352.94</v>
      </c>
      <c r="AR65" s="246">
        <f t="shared" si="4"/>
        <v>656965.99000000022</v>
      </c>
    </row>
    <row r="66" spans="1:44" ht="14.4" thickBot="1" x14ac:dyDescent="0.3">
      <c r="A66" s="234" t="s">
        <v>19</v>
      </c>
      <c r="B66" s="234" t="s">
        <v>20</v>
      </c>
      <c r="C66" s="272">
        <v>3449</v>
      </c>
      <c r="D66" s="273" t="s">
        <v>855</v>
      </c>
      <c r="E66" t="s">
        <v>2646</v>
      </c>
      <c r="F66" s="301">
        <v>890678.96</v>
      </c>
      <c r="G66" s="301">
        <v>27751.25</v>
      </c>
      <c r="H66" s="301">
        <v>95944.86</v>
      </c>
      <c r="J66">
        <v>687391</v>
      </c>
      <c r="K66">
        <v>505827.16</v>
      </c>
      <c r="N66" s="301">
        <v>3500</v>
      </c>
      <c r="Q66" s="301">
        <v>3268</v>
      </c>
      <c r="U66">
        <v>430042.58</v>
      </c>
      <c r="V66">
        <v>1743741.15</v>
      </c>
      <c r="W66" s="301">
        <v>658792.80000000005</v>
      </c>
      <c r="AA66" s="301">
        <v>641028</v>
      </c>
      <c r="AB66" s="301">
        <v>6000</v>
      </c>
      <c r="AC66">
        <v>819001.65</v>
      </c>
      <c r="AF66">
        <v>287913.11</v>
      </c>
      <c r="AG66">
        <v>38884</v>
      </c>
      <c r="AI66">
        <v>14232.5</v>
      </c>
      <c r="AK66">
        <v>7000</v>
      </c>
      <c r="AM66" s="244">
        <f t="shared" si="5"/>
        <v>1014375.07</v>
      </c>
      <c r="AN66" s="251">
        <f t="shared" si="6"/>
        <v>6768</v>
      </c>
      <c r="AO66" s="265">
        <f t="shared" si="7"/>
        <v>1007607.07</v>
      </c>
      <c r="AP66" s="266">
        <f t="shared" si="8"/>
        <v>1305820.8</v>
      </c>
      <c r="AQ66" s="266">
        <f t="shared" si="9"/>
        <v>1167031.26</v>
      </c>
      <c r="AR66" s="246">
        <f t="shared" si="4"/>
        <v>138789.54000000004</v>
      </c>
    </row>
    <row r="67" spans="1:44" ht="14.4" thickBot="1" x14ac:dyDescent="0.3">
      <c r="A67" s="234" t="s">
        <v>19</v>
      </c>
      <c r="B67" s="234" t="s">
        <v>20</v>
      </c>
      <c r="C67" s="272">
        <v>4604</v>
      </c>
      <c r="D67" s="273" t="s">
        <v>856</v>
      </c>
      <c r="E67" t="s">
        <v>2647</v>
      </c>
      <c r="F67" s="301">
        <v>889982.87</v>
      </c>
      <c r="G67" s="301">
        <v>24795.34</v>
      </c>
      <c r="H67" s="301">
        <v>166261.84</v>
      </c>
      <c r="J67">
        <v>820363.01</v>
      </c>
      <c r="K67">
        <v>748334.22</v>
      </c>
      <c r="N67" s="301">
        <v>19800</v>
      </c>
      <c r="Q67" s="301">
        <v>5460.44</v>
      </c>
      <c r="U67">
        <v>-1195110.95</v>
      </c>
      <c r="V67">
        <v>3470807.24</v>
      </c>
      <c r="W67" s="301">
        <v>917437</v>
      </c>
      <c r="AA67" s="301">
        <v>401720</v>
      </c>
      <c r="AC67">
        <v>542862</v>
      </c>
      <c r="AF67">
        <v>332442.7</v>
      </c>
      <c r="AG67">
        <v>23284</v>
      </c>
      <c r="AK67">
        <v>7000</v>
      </c>
      <c r="AM67" s="244">
        <f t="shared" si="5"/>
        <v>1081040.05</v>
      </c>
      <c r="AN67" s="251">
        <f t="shared" si="6"/>
        <v>25260.44</v>
      </c>
      <c r="AO67" s="265">
        <f t="shared" si="7"/>
        <v>1055779.6100000001</v>
      </c>
      <c r="AP67" s="266">
        <f t="shared" si="8"/>
        <v>1319157</v>
      </c>
      <c r="AQ67" s="266">
        <f t="shared" si="9"/>
        <v>905588.7</v>
      </c>
      <c r="AR67" s="246">
        <f t="shared" si="4"/>
        <v>413568.30000000005</v>
      </c>
    </row>
    <row r="68" spans="1:44" ht="14.4" thickBot="1" x14ac:dyDescent="0.3">
      <c r="A68" s="234" t="s">
        <v>19</v>
      </c>
      <c r="B68" s="234" t="s">
        <v>20</v>
      </c>
      <c r="C68" s="272">
        <v>2993</v>
      </c>
      <c r="D68" s="273" t="s">
        <v>857</v>
      </c>
      <c r="E68" t="s">
        <v>2648</v>
      </c>
      <c r="F68" s="301">
        <v>594223.18000000005</v>
      </c>
      <c r="G68" s="301">
        <v>75019.05</v>
      </c>
      <c r="H68" s="301">
        <v>28760.91</v>
      </c>
      <c r="J68">
        <v>150907.92000000001</v>
      </c>
      <c r="K68">
        <v>605687.19999999995</v>
      </c>
      <c r="N68" s="301">
        <v>4500</v>
      </c>
      <c r="Q68" s="301">
        <v>1314</v>
      </c>
      <c r="U68">
        <v>-126342.28</v>
      </c>
      <c r="V68">
        <v>1201384.94</v>
      </c>
      <c r="W68" s="301">
        <v>684965.13</v>
      </c>
      <c r="X68" s="301">
        <v>260180</v>
      </c>
      <c r="AA68" s="301">
        <v>484920</v>
      </c>
      <c r="AB68" s="301">
        <v>6000</v>
      </c>
      <c r="AC68">
        <v>633517</v>
      </c>
      <c r="AF68">
        <v>313803.58</v>
      </c>
      <c r="AG68">
        <v>21419.599999999999</v>
      </c>
      <c r="AK68">
        <v>7000</v>
      </c>
      <c r="AM68" s="244">
        <f t="shared" si="5"/>
        <v>698003.14000000013</v>
      </c>
      <c r="AN68" s="251">
        <f t="shared" si="6"/>
        <v>5814</v>
      </c>
      <c r="AO68" s="265">
        <f t="shared" si="7"/>
        <v>692189.14000000013</v>
      </c>
      <c r="AP68" s="266">
        <f t="shared" si="8"/>
        <v>1436065.13</v>
      </c>
      <c r="AQ68" s="266">
        <f t="shared" si="9"/>
        <v>975740.18</v>
      </c>
      <c r="AR68" s="246">
        <f t="shared" ref="AR68:AR131" si="10">AP68-AQ68</f>
        <v>460324.94999999984</v>
      </c>
    </row>
    <row r="69" spans="1:44" ht="14.4" thickBot="1" x14ac:dyDescent="0.3">
      <c r="A69" s="234" t="s">
        <v>19</v>
      </c>
      <c r="B69" s="234" t="s">
        <v>20</v>
      </c>
      <c r="C69" s="272">
        <v>4393</v>
      </c>
      <c r="D69" s="273" t="s">
        <v>858</v>
      </c>
      <c r="E69" t="s">
        <v>2650</v>
      </c>
      <c r="F69" s="301">
        <v>412185.63</v>
      </c>
      <c r="G69" s="301">
        <v>138449.78</v>
      </c>
      <c r="H69" s="301">
        <v>172393.66</v>
      </c>
      <c r="J69">
        <v>338872.16</v>
      </c>
      <c r="K69">
        <v>386349.26</v>
      </c>
      <c r="N69" s="301">
        <v>8480</v>
      </c>
      <c r="Q69" s="301">
        <v>1751.85</v>
      </c>
      <c r="U69">
        <v>317774.59999999998</v>
      </c>
      <c r="V69">
        <v>934454.85</v>
      </c>
      <c r="W69" s="301">
        <v>616965.92000000004</v>
      </c>
      <c r="X69" s="301">
        <v>-65180</v>
      </c>
      <c r="AA69" s="301">
        <v>907840</v>
      </c>
      <c r="AB69" s="301">
        <v>164200</v>
      </c>
      <c r="AC69">
        <v>1027646</v>
      </c>
      <c r="AF69">
        <v>293776.93</v>
      </c>
      <c r="AG69">
        <v>4213.8</v>
      </c>
      <c r="AK69">
        <v>7000</v>
      </c>
      <c r="AM69" s="244">
        <f t="shared" si="5"/>
        <v>723029.07000000007</v>
      </c>
      <c r="AN69" s="251">
        <f t="shared" si="6"/>
        <v>10231.85</v>
      </c>
      <c r="AO69" s="265">
        <f t="shared" si="7"/>
        <v>712797.22000000009</v>
      </c>
      <c r="AP69" s="266">
        <f t="shared" si="8"/>
        <v>1623825.92</v>
      </c>
      <c r="AQ69" s="266">
        <f t="shared" si="9"/>
        <v>1332636.73</v>
      </c>
      <c r="AR69" s="246">
        <f t="shared" si="10"/>
        <v>291189.18999999994</v>
      </c>
    </row>
    <row r="70" spans="1:44" ht="14.4" thickBot="1" x14ac:dyDescent="0.3">
      <c r="A70" s="234" t="s">
        <v>19</v>
      </c>
      <c r="B70" s="234" t="s">
        <v>20</v>
      </c>
      <c r="C70" s="272">
        <v>2760</v>
      </c>
      <c r="D70" s="273" t="s">
        <v>859</v>
      </c>
      <c r="E70" t="s">
        <v>2651</v>
      </c>
      <c r="F70" s="301">
        <v>711470.79</v>
      </c>
      <c r="G70" s="301">
        <v>27546.27</v>
      </c>
      <c r="H70" s="301">
        <v>86288.21</v>
      </c>
      <c r="J70">
        <v>140420.64000000001</v>
      </c>
      <c r="K70">
        <v>254745.5</v>
      </c>
      <c r="N70" s="301">
        <v>4500</v>
      </c>
      <c r="Q70" s="301">
        <v>1073</v>
      </c>
      <c r="U70">
        <v>-739998.45</v>
      </c>
      <c r="V70">
        <v>1881601.57</v>
      </c>
      <c r="W70" s="301">
        <v>536350.36</v>
      </c>
      <c r="AA70" s="301">
        <v>543312</v>
      </c>
      <c r="AB70" s="301">
        <v>47000</v>
      </c>
      <c r="AC70">
        <v>641779</v>
      </c>
      <c r="AF70">
        <v>162481.29</v>
      </c>
      <c r="AG70">
        <v>67931.78</v>
      </c>
      <c r="AK70">
        <v>7000</v>
      </c>
      <c r="AM70" s="244">
        <f t="shared" si="5"/>
        <v>825305.27</v>
      </c>
      <c r="AN70" s="251">
        <f t="shared" si="6"/>
        <v>5573</v>
      </c>
      <c r="AO70" s="265">
        <f t="shared" si="7"/>
        <v>819732.27</v>
      </c>
      <c r="AP70" s="266">
        <f t="shared" si="8"/>
        <v>1126662.3599999999</v>
      </c>
      <c r="AQ70" s="266">
        <f t="shared" si="9"/>
        <v>879192.07000000007</v>
      </c>
      <c r="AR70" s="246">
        <f t="shared" si="10"/>
        <v>247470.2899999998</v>
      </c>
    </row>
    <row r="71" spans="1:44" ht="14.4" thickBot="1" x14ac:dyDescent="0.3">
      <c r="A71" s="234" t="s">
        <v>19</v>
      </c>
      <c r="B71" s="234" t="s">
        <v>20</v>
      </c>
      <c r="C71" s="272">
        <v>4335</v>
      </c>
      <c r="D71" s="273" t="s">
        <v>860</v>
      </c>
      <c r="E71" t="s">
        <v>2652</v>
      </c>
      <c r="F71" s="301">
        <v>699965.56</v>
      </c>
      <c r="G71" s="301">
        <v>44184.75</v>
      </c>
      <c r="H71" s="301">
        <v>69080.94</v>
      </c>
      <c r="J71">
        <v>292088.32000000001</v>
      </c>
      <c r="K71">
        <v>741543.46</v>
      </c>
      <c r="N71" s="301">
        <v>4500</v>
      </c>
      <c r="Q71" s="301">
        <v>611.26</v>
      </c>
      <c r="U71">
        <v>-900628.38</v>
      </c>
      <c r="V71">
        <v>2618687.59</v>
      </c>
      <c r="W71" s="301">
        <v>534072.85</v>
      </c>
      <c r="AA71" s="301">
        <v>345620</v>
      </c>
      <c r="AB71" s="301">
        <v>24600</v>
      </c>
      <c r="AC71">
        <v>428900</v>
      </c>
      <c r="AF71">
        <v>145360.19</v>
      </c>
      <c r="AG71">
        <v>87473.61</v>
      </c>
      <c r="AM71" s="244">
        <f t="shared" si="5"/>
        <v>813231.25</v>
      </c>
      <c r="AN71" s="251">
        <f t="shared" si="6"/>
        <v>5111.26</v>
      </c>
      <c r="AO71" s="265">
        <f t="shared" si="7"/>
        <v>808119.99</v>
      </c>
      <c r="AP71" s="266">
        <f t="shared" si="8"/>
        <v>904292.85</v>
      </c>
      <c r="AQ71" s="266">
        <f t="shared" si="9"/>
        <v>661733.79999999993</v>
      </c>
      <c r="AR71" s="246">
        <f t="shared" si="10"/>
        <v>242559.05000000005</v>
      </c>
    </row>
    <row r="72" spans="1:44" ht="14.4" thickBot="1" x14ac:dyDescent="0.3">
      <c r="A72" s="234" t="s">
        <v>19</v>
      </c>
      <c r="B72" s="234" t="s">
        <v>20</v>
      </c>
      <c r="C72" s="272">
        <v>2477</v>
      </c>
      <c r="D72" s="273" t="s">
        <v>861</v>
      </c>
      <c r="E72" t="s">
        <v>2653</v>
      </c>
      <c r="F72" s="301">
        <v>454179.69</v>
      </c>
      <c r="G72" s="301">
        <v>427213.1</v>
      </c>
      <c r="H72" s="301">
        <v>37076.080000000002</v>
      </c>
      <c r="J72">
        <v>21516.54</v>
      </c>
      <c r="K72">
        <v>790208.07</v>
      </c>
      <c r="N72" s="301">
        <v>4900</v>
      </c>
      <c r="Q72" s="301">
        <v>582</v>
      </c>
      <c r="U72">
        <v>-531088.15</v>
      </c>
      <c r="V72">
        <v>2255161.35</v>
      </c>
      <c r="W72" s="301">
        <v>479697.3</v>
      </c>
      <c r="X72" s="301">
        <v>75120</v>
      </c>
      <c r="AA72" s="301">
        <v>479777</v>
      </c>
      <c r="AB72" s="301">
        <v>74400</v>
      </c>
      <c r="AC72">
        <v>540324</v>
      </c>
      <c r="AF72">
        <v>398675.38</v>
      </c>
      <c r="AG72">
        <v>80940.679999999993</v>
      </c>
      <c r="AK72">
        <v>7000</v>
      </c>
      <c r="AM72" s="244">
        <f t="shared" si="5"/>
        <v>918468.87</v>
      </c>
      <c r="AN72" s="251">
        <f t="shared" si="6"/>
        <v>5482</v>
      </c>
      <c r="AO72" s="265">
        <f t="shared" si="7"/>
        <v>912986.87</v>
      </c>
      <c r="AP72" s="266">
        <f t="shared" si="8"/>
        <v>1108994.3</v>
      </c>
      <c r="AQ72" s="266">
        <f t="shared" si="9"/>
        <v>1026940.06</v>
      </c>
      <c r="AR72" s="246">
        <f t="shared" si="10"/>
        <v>82054.239999999991</v>
      </c>
    </row>
    <row r="73" spans="1:44" ht="14.4" thickBot="1" x14ac:dyDescent="0.3">
      <c r="A73" s="234" t="s">
        <v>19</v>
      </c>
      <c r="B73" s="234" t="s">
        <v>20</v>
      </c>
      <c r="C73" s="272">
        <v>5216</v>
      </c>
      <c r="D73" s="273" t="s">
        <v>862</v>
      </c>
      <c r="E73" t="s">
        <v>2654</v>
      </c>
      <c r="F73" s="301">
        <v>529813.65</v>
      </c>
      <c r="G73" s="301">
        <v>807695.31</v>
      </c>
      <c r="H73" s="301">
        <v>37527.08</v>
      </c>
      <c r="J73">
        <v>507169.48</v>
      </c>
      <c r="K73">
        <v>248752.85</v>
      </c>
      <c r="N73" s="301">
        <v>2000</v>
      </c>
      <c r="Q73" s="301">
        <v>2880.99</v>
      </c>
      <c r="U73">
        <v>-389558.16</v>
      </c>
      <c r="V73">
        <v>2065017.96</v>
      </c>
      <c r="W73" s="301">
        <v>973611.65</v>
      </c>
      <c r="X73" s="301">
        <v>90800</v>
      </c>
      <c r="AA73" s="301">
        <v>325500</v>
      </c>
      <c r="AC73">
        <v>490237</v>
      </c>
      <c r="AF73">
        <v>261130.75</v>
      </c>
      <c r="AG73">
        <v>22909.39</v>
      </c>
      <c r="AK73">
        <v>7000</v>
      </c>
      <c r="AM73" s="244">
        <f t="shared" si="5"/>
        <v>1375036.04</v>
      </c>
      <c r="AN73" s="251">
        <f t="shared" si="6"/>
        <v>4880.99</v>
      </c>
      <c r="AO73" s="265">
        <f t="shared" si="7"/>
        <v>1370155.05</v>
      </c>
      <c r="AP73" s="266">
        <f t="shared" si="8"/>
        <v>1389911.65</v>
      </c>
      <c r="AQ73" s="266">
        <f t="shared" si="9"/>
        <v>781277.14</v>
      </c>
      <c r="AR73" s="246">
        <f t="shared" si="10"/>
        <v>608634.50999999989</v>
      </c>
    </row>
    <row r="74" spans="1:44" s="244" customFormat="1" ht="14.4" thickBot="1" x14ac:dyDescent="0.3">
      <c r="A74" s="234" t="s">
        <v>19</v>
      </c>
      <c r="B74" s="234" t="s">
        <v>20</v>
      </c>
      <c r="C74" s="272">
        <v>5544</v>
      </c>
      <c r="D74" s="273" t="s">
        <v>863</v>
      </c>
      <c r="E74" t="s">
        <v>2655</v>
      </c>
      <c r="F74" s="301">
        <v>1086642.18</v>
      </c>
      <c r="G74" s="301">
        <v>103839.51</v>
      </c>
      <c r="H74" s="301">
        <v>264223.69</v>
      </c>
      <c r="I74" s="301"/>
      <c r="J74">
        <v>337022</v>
      </c>
      <c r="K74">
        <v>331454.95</v>
      </c>
      <c r="L74"/>
      <c r="M74"/>
      <c r="N74" s="301">
        <v>1500</v>
      </c>
      <c r="O74" s="301"/>
      <c r="P74" s="301"/>
      <c r="Q74" s="301">
        <v>2967</v>
      </c>
      <c r="R74" s="301"/>
      <c r="S74"/>
      <c r="T74"/>
      <c r="U74">
        <v>-366556.1</v>
      </c>
      <c r="V74">
        <v>2127187.88</v>
      </c>
      <c r="W74" s="301">
        <v>1102075.53</v>
      </c>
      <c r="X74" s="301">
        <v>-50800</v>
      </c>
      <c r="Y74" s="301"/>
      <c r="Z74" s="301"/>
      <c r="AA74" s="301">
        <v>437424</v>
      </c>
      <c r="AB74" s="301"/>
      <c r="AC74">
        <v>683805</v>
      </c>
      <c r="AD74">
        <v>1500</v>
      </c>
      <c r="AE74"/>
      <c r="AF74">
        <v>235791.06</v>
      </c>
      <c r="AG74">
        <v>52034.26</v>
      </c>
      <c r="AH74"/>
      <c r="AI74"/>
      <c r="AJ74"/>
      <c r="AK74">
        <v>7000</v>
      </c>
      <c r="AL74"/>
      <c r="AM74" s="244">
        <f t="shared" si="5"/>
        <v>1454705.38</v>
      </c>
      <c r="AN74" s="251">
        <f t="shared" si="6"/>
        <v>4467</v>
      </c>
      <c r="AO74" s="265">
        <f t="shared" si="7"/>
        <v>1450238.38</v>
      </c>
      <c r="AP74" s="266">
        <f t="shared" si="8"/>
        <v>1488699.53</v>
      </c>
      <c r="AQ74" s="266">
        <f t="shared" si="9"/>
        <v>980130.32000000007</v>
      </c>
      <c r="AR74" s="246">
        <f t="shared" si="10"/>
        <v>508569.20999999996</v>
      </c>
    </row>
    <row r="75" spans="1:44" ht="14.4" thickBot="1" x14ac:dyDescent="0.3">
      <c r="A75" s="234" t="s">
        <v>19</v>
      </c>
      <c r="B75" s="234" t="s">
        <v>20</v>
      </c>
      <c r="C75" s="272">
        <v>2866</v>
      </c>
      <c r="D75" s="273" t="s">
        <v>864</v>
      </c>
      <c r="E75" t="s">
        <v>2800</v>
      </c>
      <c r="F75" s="301">
        <v>917919.37</v>
      </c>
      <c r="G75" s="301">
        <v>363093.25</v>
      </c>
      <c r="H75" s="301">
        <v>84586.48</v>
      </c>
      <c r="J75">
        <v>588436.75</v>
      </c>
      <c r="K75">
        <v>643116.76</v>
      </c>
      <c r="N75" s="301">
        <v>10729</v>
      </c>
      <c r="Q75" s="301">
        <v>3678.04</v>
      </c>
      <c r="U75">
        <v>-954807.39</v>
      </c>
      <c r="V75">
        <v>3692657.78</v>
      </c>
      <c r="W75" s="301">
        <v>523537.16</v>
      </c>
      <c r="AA75" s="301">
        <v>699846</v>
      </c>
      <c r="AB75" s="301">
        <v>48300</v>
      </c>
      <c r="AC75">
        <v>819200</v>
      </c>
      <c r="AF75">
        <v>336248.19</v>
      </c>
      <c r="AG75">
        <v>130552.12</v>
      </c>
      <c r="AM75" s="244">
        <f t="shared" ref="AM75:AM138" si="11">SUM(F75:I75)</f>
        <v>1365599.1</v>
      </c>
      <c r="AN75" s="251">
        <f t="shared" ref="AN75:AN138" si="12">SUM(N75:R75)</f>
        <v>14407.04</v>
      </c>
      <c r="AO75" s="265">
        <f t="shared" ref="AO75:AO138" si="13">AM75-AN75</f>
        <v>1351192.06</v>
      </c>
      <c r="AP75" s="266">
        <f t="shared" ref="AP75:AP138" si="14">SUM(W75:AB75)</f>
        <v>1271683.1599999999</v>
      </c>
      <c r="AQ75" s="266">
        <f t="shared" ref="AQ75:AQ138" si="15">SUM(AC75:AL75)</f>
        <v>1286000.31</v>
      </c>
      <c r="AR75" s="246">
        <f t="shared" si="10"/>
        <v>-14317.15000000014</v>
      </c>
    </row>
    <row r="76" spans="1:44" ht="14.4" thickBot="1" x14ac:dyDescent="0.3">
      <c r="A76" s="234" t="s">
        <v>21</v>
      </c>
      <c r="B76" s="234" t="s">
        <v>22</v>
      </c>
      <c r="C76" s="272">
        <v>3680</v>
      </c>
      <c r="D76" s="273" t="s">
        <v>865</v>
      </c>
      <c r="E76" t="s">
        <v>2656</v>
      </c>
      <c r="F76" s="301">
        <v>418978.6</v>
      </c>
      <c r="G76" s="301">
        <v>48555</v>
      </c>
      <c r="H76" s="301">
        <v>74074.509999999995</v>
      </c>
      <c r="J76">
        <v>2212506.92</v>
      </c>
      <c r="K76">
        <v>460748.96</v>
      </c>
      <c r="N76" s="301">
        <v>0</v>
      </c>
      <c r="Q76" s="301">
        <v>100.8</v>
      </c>
      <c r="U76">
        <v>638295.48</v>
      </c>
      <c r="V76">
        <v>2241713.0099999998</v>
      </c>
      <c r="W76" s="301">
        <v>1243215.57</v>
      </c>
      <c r="AB76" s="301">
        <v>146194</v>
      </c>
      <c r="AC76">
        <v>591632</v>
      </c>
      <c r="AD76">
        <v>1240</v>
      </c>
      <c r="AF76">
        <v>257316.04</v>
      </c>
      <c r="AG76">
        <v>83141.83</v>
      </c>
      <c r="AM76" s="244">
        <f t="shared" si="11"/>
        <v>541608.11</v>
      </c>
      <c r="AN76" s="251">
        <f t="shared" si="12"/>
        <v>100.8</v>
      </c>
      <c r="AO76" s="265">
        <f t="shared" si="13"/>
        <v>541507.30999999994</v>
      </c>
      <c r="AP76" s="266">
        <f t="shared" si="14"/>
        <v>1389409.57</v>
      </c>
      <c r="AQ76" s="266">
        <f t="shared" si="15"/>
        <v>933329.87</v>
      </c>
      <c r="AR76" s="246">
        <f t="shared" si="10"/>
        <v>456079.70000000007</v>
      </c>
    </row>
    <row r="77" spans="1:44" ht="14.4" thickBot="1" x14ac:dyDescent="0.3">
      <c r="A77" s="234" t="s">
        <v>21</v>
      </c>
      <c r="B77" s="234" t="s">
        <v>22</v>
      </c>
      <c r="C77" s="272">
        <v>5005</v>
      </c>
      <c r="D77" s="273" t="s">
        <v>866</v>
      </c>
      <c r="E77" t="s">
        <v>2657</v>
      </c>
      <c r="F77" s="301">
        <v>730081.28000000003</v>
      </c>
      <c r="G77" s="301">
        <v>157700.5</v>
      </c>
      <c r="H77" s="301">
        <v>68377.14</v>
      </c>
      <c r="J77">
        <v>561116.99</v>
      </c>
      <c r="K77">
        <v>244873.55</v>
      </c>
      <c r="N77" s="301">
        <v>0</v>
      </c>
      <c r="P77" s="301">
        <v>65000</v>
      </c>
      <c r="Q77" s="301">
        <v>31508.799999999999</v>
      </c>
      <c r="S77">
        <v>444</v>
      </c>
      <c r="U77">
        <v>-682607.68</v>
      </c>
      <c r="V77">
        <v>1881918.88</v>
      </c>
      <c r="W77" s="301">
        <v>1253489.42</v>
      </c>
      <c r="AA77" s="301">
        <v>645316</v>
      </c>
      <c r="AB77" s="301">
        <v>10500</v>
      </c>
      <c r="AC77">
        <v>790102</v>
      </c>
      <c r="AD77">
        <v>4190</v>
      </c>
      <c r="AF77">
        <v>259466.68</v>
      </c>
      <c r="AG77">
        <v>43752.88</v>
      </c>
      <c r="AH77">
        <v>139200</v>
      </c>
      <c r="AK77">
        <v>4900</v>
      </c>
      <c r="AM77" s="244">
        <f t="shared" si="11"/>
        <v>956158.92</v>
      </c>
      <c r="AN77" s="251">
        <f t="shared" si="12"/>
        <v>96508.800000000003</v>
      </c>
      <c r="AO77" s="265">
        <f t="shared" si="13"/>
        <v>859650.12</v>
      </c>
      <c r="AP77" s="266">
        <f t="shared" si="14"/>
        <v>1909305.42</v>
      </c>
      <c r="AQ77" s="266">
        <f t="shared" si="15"/>
        <v>1241611.5599999998</v>
      </c>
      <c r="AR77" s="246">
        <f t="shared" si="10"/>
        <v>667693.8600000001</v>
      </c>
    </row>
    <row r="78" spans="1:44" ht="14.4" thickBot="1" x14ac:dyDescent="0.3">
      <c r="A78" s="234" t="s">
        <v>21</v>
      </c>
      <c r="B78" s="234" t="s">
        <v>22</v>
      </c>
      <c r="C78" s="272">
        <v>3048</v>
      </c>
      <c r="D78" s="273" t="s">
        <v>867</v>
      </c>
      <c r="E78" t="s">
        <v>2658</v>
      </c>
      <c r="F78" s="301">
        <v>400905.05</v>
      </c>
      <c r="G78" s="301">
        <v>52288.25</v>
      </c>
      <c r="H78" s="301">
        <v>378466.98</v>
      </c>
      <c r="J78">
        <v>443108.1</v>
      </c>
      <c r="K78">
        <v>1166562.5</v>
      </c>
      <c r="N78" s="301">
        <v>15340.04</v>
      </c>
      <c r="P78" s="301">
        <v>523985</v>
      </c>
      <c r="Q78" s="301">
        <v>-2144.73</v>
      </c>
      <c r="S78">
        <v>5000</v>
      </c>
      <c r="U78">
        <v>-453550.69</v>
      </c>
      <c r="V78">
        <v>1941230.36</v>
      </c>
      <c r="W78" s="301">
        <v>952636.79</v>
      </c>
      <c r="AA78" s="301">
        <v>318258</v>
      </c>
      <c r="AB78" s="301">
        <v>50400</v>
      </c>
      <c r="AC78">
        <v>587023</v>
      </c>
      <c r="AD78">
        <v>1040</v>
      </c>
      <c r="AF78">
        <v>140942.13</v>
      </c>
      <c r="AG78">
        <v>62865.36</v>
      </c>
      <c r="AK78">
        <v>41355</v>
      </c>
      <c r="AM78" s="244">
        <f t="shared" si="11"/>
        <v>831660.28</v>
      </c>
      <c r="AN78" s="251">
        <f t="shared" si="12"/>
        <v>537180.31000000006</v>
      </c>
      <c r="AO78" s="265">
        <f t="shared" si="13"/>
        <v>294479.96999999997</v>
      </c>
      <c r="AP78" s="266">
        <f t="shared" si="14"/>
        <v>1321294.79</v>
      </c>
      <c r="AQ78" s="266">
        <f t="shared" si="15"/>
        <v>833225.49</v>
      </c>
      <c r="AR78" s="246">
        <f t="shared" si="10"/>
        <v>488069.30000000005</v>
      </c>
    </row>
    <row r="79" spans="1:44" ht="14.4" thickBot="1" x14ac:dyDescent="0.3">
      <c r="A79" s="234" t="s">
        <v>21</v>
      </c>
      <c r="B79" s="234" t="s">
        <v>22</v>
      </c>
      <c r="C79" s="272">
        <v>6117</v>
      </c>
      <c r="D79" s="273" t="s">
        <v>868</v>
      </c>
      <c r="E79" t="s">
        <v>2659</v>
      </c>
      <c r="F79" s="301">
        <v>520248.21</v>
      </c>
      <c r="G79" s="301">
        <v>94920.75</v>
      </c>
      <c r="H79" s="301">
        <v>626972.07999999996</v>
      </c>
      <c r="J79">
        <v>204404.52</v>
      </c>
      <c r="K79">
        <v>289489.36</v>
      </c>
      <c r="N79" s="301">
        <v>444123.42</v>
      </c>
      <c r="Q79" s="301">
        <v>891.92</v>
      </c>
      <c r="S79">
        <v>5000</v>
      </c>
      <c r="U79">
        <v>-1230372.18</v>
      </c>
      <c r="V79">
        <v>1940061.77</v>
      </c>
      <c r="W79" s="301">
        <v>1270002.08</v>
      </c>
      <c r="AA79" s="301">
        <v>289982</v>
      </c>
      <c r="AB79" s="301">
        <v>74200</v>
      </c>
      <c r="AC79">
        <v>597986</v>
      </c>
      <c r="AD79">
        <v>2840</v>
      </c>
      <c r="AF79">
        <v>221395.62</v>
      </c>
      <c r="AG79">
        <v>21025.759999999998</v>
      </c>
      <c r="AL79">
        <v>1754</v>
      </c>
      <c r="AM79" s="244">
        <f t="shared" si="11"/>
        <v>1242141.04</v>
      </c>
      <c r="AN79" s="251">
        <f t="shared" si="12"/>
        <v>445015.33999999997</v>
      </c>
      <c r="AO79" s="265">
        <f t="shared" si="13"/>
        <v>797125.70000000007</v>
      </c>
      <c r="AP79" s="266">
        <f t="shared" si="14"/>
        <v>1634184.08</v>
      </c>
      <c r="AQ79" s="266">
        <f t="shared" si="15"/>
        <v>845001.38</v>
      </c>
      <c r="AR79" s="246">
        <f t="shared" si="10"/>
        <v>789182.70000000007</v>
      </c>
    </row>
    <row r="80" spans="1:44" ht="14.4" thickBot="1" x14ac:dyDescent="0.3">
      <c r="A80" s="234" t="s">
        <v>21</v>
      </c>
      <c r="B80" s="234" t="s">
        <v>22</v>
      </c>
      <c r="C80" s="272">
        <v>3261</v>
      </c>
      <c r="D80" s="273" t="s">
        <v>869</v>
      </c>
      <c r="E80" t="s">
        <v>2660</v>
      </c>
      <c r="F80" s="301">
        <v>301192.67</v>
      </c>
      <c r="G80" s="301">
        <v>57759.5</v>
      </c>
      <c r="H80" s="301">
        <v>33582.1</v>
      </c>
      <c r="J80">
        <v>336002</v>
      </c>
      <c r="K80">
        <v>366804.41</v>
      </c>
      <c r="N80" s="301">
        <v>0</v>
      </c>
      <c r="Q80" s="301">
        <v>200</v>
      </c>
      <c r="U80">
        <v>-1317799.92</v>
      </c>
      <c r="V80">
        <v>2076384.94</v>
      </c>
      <c r="W80" s="301">
        <v>885010.22</v>
      </c>
      <c r="X80" s="301">
        <v>-98490</v>
      </c>
      <c r="AA80" s="301">
        <v>361242</v>
      </c>
      <c r="AB80" s="301">
        <v>15750</v>
      </c>
      <c r="AC80">
        <v>486043</v>
      </c>
      <c r="AD80">
        <v>1440</v>
      </c>
      <c r="AF80">
        <v>246361.86</v>
      </c>
      <c r="AG80">
        <v>44000</v>
      </c>
      <c r="AK80">
        <v>8400</v>
      </c>
      <c r="AM80" s="244">
        <f t="shared" si="11"/>
        <v>392534.26999999996</v>
      </c>
      <c r="AN80" s="251">
        <f t="shared" si="12"/>
        <v>200</v>
      </c>
      <c r="AO80" s="265">
        <f t="shared" si="13"/>
        <v>392334.26999999996</v>
      </c>
      <c r="AP80" s="266">
        <f t="shared" si="14"/>
        <v>1163512.22</v>
      </c>
      <c r="AQ80" s="266">
        <f t="shared" si="15"/>
        <v>786244.86</v>
      </c>
      <c r="AR80" s="246">
        <f t="shared" si="10"/>
        <v>377267.36</v>
      </c>
    </row>
    <row r="81" spans="1:44" ht="14.4" thickBot="1" x14ac:dyDescent="0.3">
      <c r="A81" s="234" t="s">
        <v>21</v>
      </c>
      <c r="B81" s="234" t="s">
        <v>22</v>
      </c>
      <c r="C81" s="272">
        <v>2381</v>
      </c>
      <c r="D81" s="273" t="s">
        <v>870</v>
      </c>
      <c r="E81" t="s">
        <v>2661</v>
      </c>
      <c r="F81" s="301">
        <v>598173.87</v>
      </c>
      <c r="G81" s="301">
        <v>0</v>
      </c>
      <c r="H81" s="301">
        <v>213562.48</v>
      </c>
      <c r="J81">
        <v>-219156.4</v>
      </c>
      <c r="K81">
        <v>11758.08</v>
      </c>
      <c r="N81" s="301">
        <v>127720</v>
      </c>
      <c r="P81" s="301">
        <v>70000</v>
      </c>
      <c r="Q81" s="301">
        <v>1652</v>
      </c>
      <c r="S81">
        <v>10000</v>
      </c>
      <c r="U81">
        <v>-1996079.47</v>
      </c>
      <c r="V81">
        <v>1879892.65</v>
      </c>
      <c r="W81" s="301">
        <v>1057756.8600000001</v>
      </c>
      <c r="AA81" s="301">
        <v>287502</v>
      </c>
      <c r="AC81">
        <v>413407</v>
      </c>
      <c r="AF81">
        <v>197718.14</v>
      </c>
      <c r="AG81">
        <v>82239.92</v>
      </c>
      <c r="AM81" s="244">
        <f t="shared" si="11"/>
        <v>811736.35</v>
      </c>
      <c r="AN81" s="251">
        <f t="shared" si="12"/>
        <v>199372</v>
      </c>
      <c r="AO81" s="265">
        <f t="shared" si="13"/>
        <v>612364.35</v>
      </c>
      <c r="AP81" s="266">
        <f t="shared" si="14"/>
        <v>1345258.86</v>
      </c>
      <c r="AQ81" s="266">
        <f t="shared" si="15"/>
        <v>693365.06</v>
      </c>
      <c r="AR81" s="246">
        <f t="shared" si="10"/>
        <v>651893.80000000005</v>
      </c>
    </row>
    <row r="82" spans="1:44" ht="14.4" thickBot="1" x14ac:dyDescent="0.3">
      <c r="A82" s="234" t="s">
        <v>21</v>
      </c>
      <c r="B82" s="234" t="s">
        <v>22</v>
      </c>
      <c r="C82" s="272">
        <v>2712</v>
      </c>
      <c r="D82" s="273" t="s">
        <v>871</v>
      </c>
      <c r="E82" t="s">
        <v>2662</v>
      </c>
      <c r="F82" s="301">
        <v>429322.56</v>
      </c>
      <c r="G82" s="301">
        <v>26252.45</v>
      </c>
      <c r="H82" s="301">
        <v>60737.73</v>
      </c>
      <c r="J82">
        <v>142163.82999999999</v>
      </c>
      <c r="K82">
        <v>399919.82</v>
      </c>
      <c r="N82" s="301">
        <v>0</v>
      </c>
      <c r="O82" s="301">
        <v>0</v>
      </c>
      <c r="P82" s="301">
        <v>196645</v>
      </c>
      <c r="Q82" s="301">
        <v>36715.21</v>
      </c>
      <c r="U82">
        <v>-1497565.63</v>
      </c>
      <c r="V82">
        <v>1840507.51</v>
      </c>
      <c r="W82" s="301">
        <v>779977.83</v>
      </c>
      <c r="AA82" s="301">
        <v>492140</v>
      </c>
      <c r="AB82" s="301">
        <v>403486</v>
      </c>
      <c r="AC82">
        <v>689941</v>
      </c>
      <c r="AD82">
        <v>5040</v>
      </c>
      <c r="AF82">
        <v>378406.8</v>
      </c>
      <c r="AG82">
        <v>33764.68</v>
      </c>
      <c r="AM82" s="244">
        <f t="shared" si="11"/>
        <v>516312.74</v>
      </c>
      <c r="AN82" s="251">
        <f t="shared" si="12"/>
        <v>233360.21</v>
      </c>
      <c r="AO82" s="265">
        <f t="shared" si="13"/>
        <v>282952.53000000003</v>
      </c>
      <c r="AP82" s="266">
        <f t="shared" si="14"/>
        <v>1675603.83</v>
      </c>
      <c r="AQ82" s="266">
        <f t="shared" si="15"/>
        <v>1107152.48</v>
      </c>
      <c r="AR82" s="246">
        <f t="shared" si="10"/>
        <v>568451.35000000009</v>
      </c>
    </row>
    <row r="83" spans="1:44" ht="14.4" thickBot="1" x14ac:dyDescent="0.3">
      <c r="A83" s="234" t="s">
        <v>21</v>
      </c>
      <c r="B83" s="234" t="s">
        <v>22</v>
      </c>
      <c r="C83" s="272">
        <v>1686</v>
      </c>
      <c r="D83" s="273" t="s">
        <v>872</v>
      </c>
      <c r="E83" t="s">
        <v>2663</v>
      </c>
      <c r="F83" s="301">
        <v>68695.97</v>
      </c>
      <c r="G83" s="301">
        <v>50093</v>
      </c>
      <c r="H83" s="301">
        <v>110557.08</v>
      </c>
      <c r="J83">
        <v>687390.78</v>
      </c>
      <c r="K83">
        <v>15515.13</v>
      </c>
      <c r="N83" s="301">
        <v>-3430</v>
      </c>
      <c r="O83" s="301">
        <v>3784</v>
      </c>
      <c r="Q83" s="301">
        <v>0</v>
      </c>
      <c r="U83">
        <v>-1791643.52</v>
      </c>
      <c r="V83">
        <v>2651073.88</v>
      </c>
      <c r="W83" s="301">
        <v>594198.49</v>
      </c>
      <c r="AA83" s="301">
        <v>289420</v>
      </c>
      <c r="AB83" s="301">
        <v>49200</v>
      </c>
      <c r="AC83">
        <v>490049</v>
      </c>
      <c r="AD83">
        <v>600</v>
      </c>
      <c r="AF83">
        <v>249289.35</v>
      </c>
      <c r="AG83">
        <v>23036.240000000002</v>
      </c>
      <c r="AM83" s="244">
        <f t="shared" si="11"/>
        <v>229346.05</v>
      </c>
      <c r="AN83" s="251">
        <f t="shared" si="12"/>
        <v>354</v>
      </c>
      <c r="AO83" s="265">
        <f t="shared" si="13"/>
        <v>228992.05</v>
      </c>
      <c r="AP83" s="266">
        <f t="shared" si="14"/>
        <v>932818.49</v>
      </c>
      <c r="AQ83" s="266">
        <f t="shared" si="15"/>
        <v>762974.59</v>
      </c>
      <c r="AR83" s="246">
        <f t="shared" si="10"/>
        <v>169843.90000000002</v>
      </c>
    </row>
    <row r="84" spans="1:44" ht="14.4" thickBot="1" x14ac:dyDescent="0.3">
      <c r="A84" s="234" t="s">
        <v>21</v>
      </c>
      <c r="B84" s="234" t="s">
        <v>22</v>
      </c>
      <c r="C84" s="272">
        <v>2512</v>
      </c>
      <c r="D84" s="273" t="s">
        <v>873</v>
      </c>
      <c r="E84" t="s">
        <v>2785</v>
      </c>
      <c r="F84" s="301">
        <v>675345.38</v>
      </c>
      <c r="G84" s="301">
        <v>38119.26</v>
      </c>
      <c r="H84" s="301">
        <v>18854.330000000002</v>
      </c>
      <c r="J84">
        <v>140950.54999999999</v>
      </c>
      <c r="K84">
        <v>7524.62</v>
      </c>
      <c r="N84" s="301">
        <v>2000</v>
      </c>
      <c r="P84" s="301">
        <v>42500</v>
      </c>
      <c r="Q84" s="301">
        <v>0</v>
      </c>
      <c r="S84">
        <v>15000</v>
      </c>
      <c r="U84">
        <v>-2955638.86</v>
      </c>
      <c r="V84">
        <v>3200752.69</v>
      </c>
      <c r="W84" s="301">
        <v>1006806.41</v>
      </c>
      <c r="AA84" s="301">
        <v>268040</v>
      </c>
      <c r="AB84" s="301">
        <v>54000</v>
      </c>
      <c r="AC84">
        <v>346477</v>
      </c>
      <c r="AE84">
        <v>1440</v>
      </c>
      <c r="AF84">
        <v>225971.86</v>
      </c>
      <c r="AG84">
        <v>94816.12</v>
      </c>
      <c r="AM84" s="244">
        <f t="shared" si="11"/>
        <v>732318.97</v>
      </c>
      <c r="AN84" s="251">
        <f t="shared" si="12"/>
        <v>44500</v>
      </c>
      <c r="AO84" s="265">
        <f t="shared" si="13"/>
        <v>687818.97</v>
      </c>
      <c r="AP84" s="266">
        <f t="shared" si="14"/>
        <v>1328846.4100000001</v>
      </c>
      <c r="AQ84" s="266">
        <f t="shared" si="15"/>
        <v>668704.98</v>
      </c>
      <c r="AR84" s="246">
        <f t="shared" si="10"/>
        <v>660141.43000000017</v>
      </c>
    </row>
    <row r="85" spans="1:44" ht="14.4" thickBot="1" x14ac:dyDescent="0.3">
      <c r="A85" s="234" t="s">
        <v>301</v>
      </c>
      <c r="B85" s="234" t="s">
        <v>32</v>
      </c>
      <c r="C85" s="272">
        <v>3664</v>
      </c>
      <c r="D85" s="273" t="s">
        <v>874</v>
      </c>
      <c r="E85" t="s">
        <v>2664</v>
      </c>
      <c r="F85" s="301">
        <v>953213.39</v>
      </c>
      <c r="G85" s="301">
        <v>33745.300000000003</v>
      </c>
      <c r="H85" s="301">
        <v>64154.63</v>
      </c>
      <c r="J85">
        <v>-61263.02</v>
      </c>
      <c r="K85">
        <v>601702.52</v>
      </c>
      <c r="N85" s="301">
        <v>2120</v>
      </c>
      <c r="Q85" s="301">
        <v>47.11</v>
      </c>
      <c r="S85">
        <v>122482</v>
      </c>
      <c r="U85">
        <v>614943.31000000006</v>
      </c>
      <c r="V85">
        <v>1037408.38</v>
      </c>
      <c r="W85" s="301">
        <v>360074.52</v>
      </c>
      <c r="X85" s="301">
        <v>66970</v>
      </c>
      <c r="AA85" s="301">
        <v>533582</v>
      </c>
      <c r="AB85" s="301">
        <v>3350</v>
      </c>
      <c r="AC85">
        <v>634551</v>
      </c>
      <c r="AF85">
        <v>226342.73</v>
      </c>
      <c r="AG85">
        <v>118232.48</v>
      </c>
      <c r="AK85">
        <v>33198.75</v>
      </c>
      <c r="AM85" s="244">
        <f t="shared" si="11"/>
        <v>1051113.32</v>
      </c>
      <c r="AN85" s="251">
        <f t="shared" si="12"/>
        <v>2167.11</v>
      </c>
      <c r="AO85" s="265">
        <f t="shared" si="13"/>
        <v>1048946.21</v>
      </c>
      <c r="AP85" s="266">
        <f t="shared" si="14"/>
        <v>963976.52</v>
      </c>
      <c r="AQ85" s="266">
        <f t="shared" si="15"/>
        <v>1012324.96</v>
      </c>
      <c r="AR85" s="246">
        <f t="shared" si="10"/>
        <v>-48348.439999999944</v>
      </c>
    </row>
    <row r="86" spans="1:44" ht="14.4" thickBot="1" x14ac:dyDescent="0.3">
      <c r="A86" s="234" t="s">
        <v>301</v>
      </c>
      <c r="B86" s="234" t="s">
        <v>32</v>
      </c>
      <c r="C86" s="272">
        <v>7927</v>
      </c>
      <c r="D86" s="273" t="s">
        <v>875</v>
      </c>
      <c r="E86" t="s">
        <v>2665</v>
      </c>
      <c r="F86" s="301">
        <v>2950974.49</v>
      </c>
      <c r="G86" s="301">
        <v>74673</v>
      </c>
      <c r="H86" s="301">
        <v>72663.42</v>
      </c>
      <c r="J86">
        <v>1328261.99</v>
      </c>
      <c r="K86">
        <v>1164383.98</v>
      </c>
      <c r="N86" s="301">
        <v>3000</v>
      </c>
      <c r="Q86" s="301">
        <v>83554.87</v>
      </c>
      <c r="U86">
        <v>1723147.02</v>
      </c>
      <c r="V86">
        <v>3848145.72</v>
      </c>
      <c r="W86" s="301">
        <v>931478.47</v>
      </c>
      <c r="X86" s="301">
        <v>298715</v>
      </c>
      <c r="AA86" s="301">
        <v>973821.14</v>
      </c>
      <c r="AB86" s="301">
        <v>86554</v>
      </c>
      <c r="AC86">
        <v>1267906.1399999999</v>
      </c>
      <c r="AD86">
        <v>6496</v>
      </c>
      <c r="AF86">
        <v>553645.89</v>
      </c>
      <c r="AG86">
        <v>184340.31</v>
      </c>
      <c r="AK86">
        <v>112178</v>
      </c>
      <c r="AM86" s="244">
        <f t="shared" si="11"/>
        <v>3098310.91</v>
      </c>
      <c r="AN86" s="251">
        <f t="shared" si="12"/>
        <v>86554.87</v>
      </c>
      <c r="AO86" s="265">
        <f t="shared" si="13"/>
        <v>3011756.04</v>
      </c>
      <c r="AP86" s="266">
        <f t="shared" si="14"/>
        <v>2290568.61</v>
      </c>
      <c r="AQ86" s="266">
        <f t="shared" si="15"/>
        <v>2124566.34</v>
      </c>
      <c r="AR86" s="246">
        <f t="shared" si="10"/>
        <v>166002.27000000002</v>
      </c>
    </row>
    <row r="87" spans="1:44" ht="14.4" thickBot="1" x14ac:dyDescent="0.3">
      <c r="A87" s="234" t="s">
        <v>301</v>
      </c>
      <c r="B87" s="234" t="s">
        <v>32</v>
      </c>
      <c r="C87" s="272">
        <v>7609</v>
      </c>
      <c r="D87" s="273" t="s">
        <v>876</v>
      </c>
      <c r="E87" t="s">
        <v>2666</v>
      </c>
      <c r="F87" s="301">
        <v>1814149.86</v>
      </c>
      <c r="G87" s="301">
        <v>38100</v>
      </c>
      <c r="H87" s="301">
        <v>37794.33</v>
      </c>
      <c r="J87">
        <v>1340285.5</v>
      </c>
      <c r="K87">
        <v>502797.25</v>
      </c>
      <c r="N87" s="301">
        <v>4440</v>
      </c>
      <c r="Q87" s="301">
        <v>5751.93</v>
      </c>
      <c r="S87">
        <v>228307.35</v>
      </c>
      <c r="U87">
        <v>1177541.31</v>
      </c>
      <c r="V87">
        <v>2477300.52</v>
      </c>
      <c r="W87" s="301">
        <v>662727.66</v>
      </c>
      <c r="AA87" s="301">
        <v>885731.2</v>
      </c>
      <c r="AB87" s="301">
        <v>58500</v>
      </c>
      <c r="AC87">
        <v>1154392.2</v>
      </c>
      <c r="AD87">
        <v>3000</v>
      </c>
      <c r="AF87">
        <v>312545.09999999998</v>
      </c>
      <c r="AG87">
        <v>111634.33</v>
      </c>
      <c r="AK87">
        <v>53630</v>
      </c>
      <c r="AM87" s="244">
        <f t="shared" si="11"/>
        <v>1890044.1900000002</v>
      </c>
      <c r="AN87" s="251">
        <f t="shared" si="12"/>
        <v>10191.93</v>
      </c>
      <c r="AO87" s="265">
        <f t="shared" si="13"/>
        <v>1879852.2600000002</v>
      </c>
      <c r="AP87" s="266">
        <f t="shared" si="14"/>
        <v>1606958.8599999999</v>
      </c>
      <c r="AQ87" s="266">
        <f t="shared" si="15"/>
        <v>1635201.63</v>
      </c>
      <c r="AR87" s="246">
        <f t="shared" si="10"/>
        <v>-28242.770000000019</v>
      </c>
    </row>
    <row r="88" spans="1:44" ht="14.4" thickBot="1" x14ac:dyDescent="0.3">
      <c r="A88" s="234" t="s">
        <v>301</v>
      </c>
      <c r="B88" s="234" t="s">
        <v>32</v>
      </c>
      <c r="C88" s="272">
        <v>6471</v>
      </c>
      <c r="D88" s="273" t="s">
        <v>877</v>
      </c>
      <c r="E88" t="s">
        <v>2667</v>
      </c>
      <c r="F88" s="301">
        <v>2126562.96</v>
      </c>
      <c r="G88" s="301">
        <v>159396.78</v>
      </c>
      <c r="H88" s="301">
        <v>115694.39</v>
      </c>
      <c r="J88">
        <v>798220.79</v>
      </c>
      <c r="K88">
        <v>272367.71000000002</v>
      </c>
      <c r="N88" s="301">
        <v>4170</v>
      </c>
      <c r="Q88" s="301">
        <v>6046.84</v>
      </c>
      <c r="S88">
        <v>177568.8</v>
      </c>
      <c r="T88">
        <v>736.99</v>
      </c>
      <c r="U88">
        <v>1789707.65</v>
      </c>
      <c r="V88">
        <v>1537645.9</v>
      </c>
      <c r="W88" s="301">
        <v>599777.25</v>
      </c>
      <c r="X88" s="301">
        <v>152000</v>
      </c>
      <c r="AA88" s="301">
        <v>601094.9</v>
      </c>
      <c r="AB88" s="301">
        <v>14000</v>
      </c>
      <c r="AC88">
        <v>777073.9</v>
      </c>
      <c r="AD88">
        <v>13588</v>
      </c>
      <c r="AF88">
        <v>341520.21</v>
      </c>
      <c r="AG88">
        <v>73977.919999999998</v>
      </c>
      <c r="AK88">
        <v>35036.160000000003</v>
      </c>
      <c r="AM88" s="244">
        <f t="shared" si="11"/>
        <v>2401654.13</v>
      </c>
      <c r="AN88" s="251">
        <f t="shared" si="12"/>
        <v>10216.84</v>
      </c>
      <c r="AO88" s="265">
        <f t="shared" si="13"/>
        <v>2391437.29</v>
      </c>
      <c r="AP88" s="266">
        <f t="shared" si="14"/>
        <v>1366872.15</v>
      </c>
      <c r="AQ88" s="266">
        <f t="shared" si="15"/>
        <v>1241196.19</v>
      </c>
      <c r="AR88" s="246">
        <f t="shared" si="10"/>
        <v>125675.95999999996</v>
      </c>
    </row>
    <row r="89" spans="1:44" ht="14.4" thickBot="1" x14ac:dyDescent="0.3">
      <c r="A89" s="234" t="s">
        <v>301</v>
      </c>
      <c r="B89" s="234" t="s">
        <v>32</v>
      </c>
      <c r="C89" s="272">
        <v>4146</v>
      </c>
      <c r="D89" s="273" t="s">
        <v>878</v>
      </c>
      <c r="E89" t="s">
        <v>2668</v>
      </c>
      <c r="F89" s="301">
        <v>1418316.26</v>
      </c>
      <c r="G89" s="301">
        <v>40253.5</v>
      </c>
      <c r="H89" s="301">
        <v>120321.19</v>
      </c>
      <c r="J89">
        <v>786910.15</v>
      </c>
      <c r="K89">
        <v>324135.18</v>
      </c>
      <c r="N89" s="301">
        <v>12841</v>
      </c>
      <c r="Q89" s="301">
        <v>251.17</v>
      </c>
      <c r="S89">
        <v>111983</v>
      </c>
      <c r="U89">
        <v>904300.33</v>
      </c>
      <c r="V89">
        <v>1677376.63</v>
      </c>
      <c r="W89" s="301">
        <v>522448.56</v>
      </c>
      <c r="AA89" s="301">
        <v>476638.2</v>
      </c>
      <c r="AB89" s="301">
        <v>9100</v>
      </c>
      <c r="AC89">
        <v>632136.19999999995</v>
      </c>
      <c r="AE89">
        <v>3496</v>
      </c>
      <c r="AF89">
        <v>175835.67</v>
      </c>
      <c r="AG89">
        <v>89174.24</v>
      </c>
      <c r="AK89">
        <v>12760.5</v>
      </c>
      <c r="AM89" s="244">
        <f t="shared" si="11"/>
        <v>1578890.95</v>
      </c>
      <c r="AN89" s="251">
        <f t="shared" si="12"/>
        <v>13092.17</v>
      </c>
      <c r="AO89" s="265">
        <f t="shared" si="13"/>
        <v>1565798.78</v>
      </c>
      <c r="AP89" s="266">
        <f t="shared" si="14"/>
        <v>1008186.76</v>
      </c>
      <c r="AQ89" s="266">
        <f t="shared" si="15"/>
        <v>913402.61</v>
      </c>
      <c r="AR89" s="246">
        <f t="shared" si="10"/>
        <v>94784.150000000023</v>
      </c>
    </row>
    <row r="90" spans="1:44" ht="14.4" thickBot="1" x14ac:dyDescent="0.3">
      <c r="A90" s="234" t="s">
        <v>301</v>
      </c>
      <c r="B90" s="234" t="s">
        <v>32</v>
      </c>
      <c r="C90" s="272">
        <v>8209</v>
      </c>
      <c r="D90" s="273" t="s">
        <v>879</v>
      </c>
      <c r="E90" t="s">
        <v>2669</v>
      </c>
      <c r="F90" s="301">
        <v>2405739.7599999998</v>
      </c>
      <c r="G90" s="301">
        <v>211121.35</v>
      </c>
      <c r="H90" s="301">
        <v>145047.84</v>
      </c>
      <c r="J90">
        <v>583934.78</v>
      </c>
      <c r="K90">
        <v>564312.91</v>
      </c>
      <c r="N90" s="301">
        <v>4800</v>
      </c>
      <c r="Q90" s="301">
        <v>277518.96999999997</v>
      </c>
      <c r="U90">
        <v>1808084.75</v>
      </c>
      <c r="V90">
        <v>1937621.24</v>
      </c>
      <c r="W90" s="301">
        <v>916448.5</v>
      </c>
      <c r="AA90" s="301">
        <v>757470</v>
      </c>
      <c r="AB90" s="301">
        <v>16800</v>
      </c>
      <c r="AC90">
        <v>1009690</v>
      </c>
      <c r="AD90">
        <v>4556</v>
      </c>
      <c r="AF90">
        <v>370236.76</v>
      </c>
      <c r="AG90">
        <v>72047.56</v>
      </c>
      <c r="AK90">
        <v>88656.5</v>
      </c>
      <c r="AM90" s="244">
        <f t="shared" si="11"/>
        <v>2761908.9499999997</v>
      </c>
      <c r="AN90" s="251">
        <f t="shared" si="12"/>
        <v>282318.96999999997</v>
      </c>
      <c r="AO90" s="265">
        <f t="shared" si="13"/>
        <v>2479589.9799999995</v>
      </c>
      <c r="AP90" s="266">
        <f t="shared" si="14"/>
        <v>1690718.5</v>
      </c>
      <c r="AQ90" s="266">
        <f t="shared" si="15"/>
        <v>1545186.82</v>
      </c>
      <c r="AR90" s="246">
        <f t="shared" si="10"/>
        <v>145531.67999999993</v>
      </c>
    </row>
    <row r="91" spans="1:44" ht="14.4" thickBot="1" x14ac:dyDescent="0.3">
      <c r="A91" s="234" t="s">
        <v>301</v>
      </c>
      <c r="B91" s="234" t="s">
        <v>32</v>
      </c>
      <c r="C91" s="272">
        <v>4164</v>
      </c>
      <c r="D91" s="273" t="s">
        <v>880</v>
      </c>
      <c r="E91" t="s">
        <v>2670</v>
      </c>
      <c r="F91" s="301">
        <v>1233841.92</v>
      </c>
      <c r="G91" s="301">
        <v>22943.5</v>
      </c>
      <c r="H91" s="301">
        <v>71733.100000000006</v>
      </c>
      <c r="J91">
        <v>544210.05000000005</v>
      </c>
      <c r="K91">
        <v>143406.13</v>
      </c>
      <c r="N91" s="301">
        <v>6000</v>
      </c>
      <c r="Q91" s="301">
        <v>86208.01</v>
      </c>
      <c r="S91">
        <v>7365</v>
      </c>
      <c r="T91">
        <v>-267452.31</v>
      </c>
      <c r="U91">
        <v>-2128449.16</v>
      </c>
      <c r="V91">
        <v>4355323.6100000003</v>
      </c>
      <c r="W91" s="301">
        <v>440439.81</v>
      </c>
      <c r="AA91" s="301">
        <v>701040.5</v>
      </c>
      <c r="AC91">
        <v>767281.5</v>
      </c>
      <c r="AF91">
        <v>167950.82</v>
      </c>
      <c r="AG91">
        <v>44233.68</v>
      </c>
      <c r="AK91">
        <v>47138.25</v>
      </c>
      <c r="AM91" s="244">
        <f t="shared" si="11"/>
        <v>1328518.52</v>
      </c>
      <c r="AN91" s="251">
        <f t="shared" si="12"/>
        <v>92208.01</v>
      </c>
      <c r="AO91" s="265">
        <f t="shared" si="13"/>
        <v>1236310.51</v>
      </c>
      <c r="AP91" s="266">
        <f t="shared" si="14"/>
        <v>1141480.31</v>
      </c>
      <c r="AQ91" s="266">
        <f t="shared" si="15"/>
        <v>1026604.2500000001</v>
      </c>
      <c r="AR91" s="246">
        <f t="shared" si="10"/>
        <v>114876.05999999994</v>
      </c>
    </row>
    <row r="92" spans="1:44" ht="14.4" thickBot="1" x14ac:dyDescent="0.3">
      <c r="A92" s="234" t="s">
        <v>301</v>
      </c>
      <c r="B92" s="234" t="s">
        <v>32</v>
      </c>
      <c r="C92" s="272">
        <v>5920</v>
      </c>
      <c r="D92" s="273" t="s">
        <v>881</v>
      </c>
      <c r="E92" t="s">
        <v>2671</v>
      </c>
      <c r="F92" s="301">
        <v>1827279.03</v>
      </c>
      <c r="G92" s="301">
        <v>33760.300000000003</v>
      </c>
      <c r="H92" s="301">
        <v>79967.48</v>
      </c>
      <c r="J92">
        <v>690662.44</v>
      </c>
      <c r="K92">
        <v>888883.12</v>
      </c>
      <c r="N92" s="301">
        <v>5400</v>
      </c>
      <c r="Q92" s="301">
        <v>176867.11</v>
      </c>
      <c r="U92">
        <v>788959.04</v>
      </c>
      <c r="V92">
        <v>2312272.9300000002</v>
      </c>
      <c r="W92" s="301">
        <v>904471.17</v>
      </c>
      <c r="X92" s="301">
        <v>22500</v>
      </c>
      <c r="AA92" s="301">
        <v>1257564</v>
      </c>
      <c r="AB92" s="301">
        <v>24493.5</v>
      </c>
      <c r="AC92">
        <v>1366416.5</v>
      </c>
      <c r="AD92">
        <v>7996</v>
      </c>
      <c r="AF92">
        <v>209077.3</v>
      </c>
      <c r="AG92">
        <v>114626.46</v>
      </c>
      <c r="AK92">
        <v>62094</v>
      </c>
      <c r="AM92" s="244">
        <f t="shared" si="11"/>
        <v>1941006.81</v>
      </c>
      <c r="AN92" s="251">
        <f t="shared" si="12"/>
        <v>182267.11</v>
      </c>
      <c r="AO92" s="265">
        <f t="shared" si="13"/>
        <v>1758739.7000000002</v>
      </c>
      <c r="AP92" s="266">
        <f t="shared" si="14"/>
        <v>2209028.67</v>
      </c>
      <c r="AQ92" s="266">
        <f t="shared" si="15"/>
        <v>1760210.26</v>
      </c>
      <c r="AR92" s="246">
        <f t="shared" si="10"/>
        <v>448818.40999999992</v>
      </c>
    </row>
    <row r="93" spans="1:44" ht="14.4" thickBot="1" x14ac:dyDescent="0.3">
      <c r="A93" s="234" t="s">
        <v>301</v>
      </c>
      <c r="B93" s="234" t="s">
        <v>32</v>
      </c>
      <c r="C93" s="272">
        <v>4614</v>
      </c>
      <c r="D93" s="273" t="s">
        <v>882</v>
      </c>
      <c r="E93" t="s">
        <v>2672</v>
      </c>
      <c r="F93" s="301">
        <v>730413.84</v>
      </c>
      <c r="G93" s="301">
        <v>41252.5</v>
      </c>
      <c r="H93" s="301">
        <v>59974.2</v>
      </c>
      <c r="J93">
        <v>777629.01</v>
      </c>
      <c r="K93">
        <v>375354.33</v>
      </c>
      <c r="N93" s="301">
        <v>5000</v>
      </c>
      <c r="Q93" s="301">
        <v>62713.8</v>
      </c>
      <c r="U93">
        <v>539908.43999999994</v>
      </c>
      <c r="V93">
        <v>1586779.38</v>
      </c>
      <c r="W93" s="301">
        <v>402294.21</v>
      </c>
      <c r="AA93" s="301">
        <v>840384</v>
      </c>
      <c r="AB93" s="301">
        <v>32726</v>
      </c>
      <c r="AC93">
        <v>1013111</v>
      </c>
      <c r="AF93">
        <v>166758.10999999999</v>
      </c>
      <c r="AG93">
        <v>75737.2</v>
      </c>
      <c r="AK93">
        <v>34982.25</v>
      </c>
      <c r="AM93" s="244">
        <f t="shared" si="11"/>
        <v>831640.53999999992</v>
      </c>
      <c r="AN93" s="251">
        <f t="shared" si="12"/>
        <v>67713.8</v>
      </c>
      <c r="AO93" s="265">
        <f t="shared" si="13"/>
        <v>763926.73999999987</v>
      </c>
      <c r="AP93" s="266">
        <f t="shared" si="14"/>
        <v>1275404.21</v>
      </c>
      <c r="AQ93" s="266">
        <f t="shared" si="15"/>
        <v>1290588.5599999998</v>
      </c>
      <c r="AR93" s="246">
        <f t="shared" si="10"/>
        <v>-15184.34999999986</v>
      </c>
    </row>
    <row r="94" spans="1:44" ht="14.4" thickBot="1" x14ac:dyDescent="0.3">
      <c r="A94" s="234" t="s">
        <v>301</v>
      </c>
      <c r="B94" s="234" t="s">
        <v>32</v>
      </c>
      <c r="C94" s="272">
        <v>6523</v>
      </c>
      <c r="D94" s="273" t="s">
        <v>883</v>
      </c>
      <c r="E94" t="s">
        <v>2673</v>
      </c>
      <c r="F94" s="301">
        <v>1087910.05</v>
      </c>
      <c r="G94" s="301">
        <v>23864.799999999999</v>
      </c>
      <c r="H94" s="301">
        <v>82005.899999999994</v>
      </c>
      <c r="J94">
        <v>1314493.1200000001</v>
      </c>
      <c r="K94">
        <v>156995.66</v>
      </c>
      <c r="N94" s="301">
        <v>19650</v>
      </c>
      <c r="P94" s="301">
        <v>79524</v>
      </c>
      <c r="Q94" s="301">
        <v>197.94</v>
      </c>
      <c r="S94">
        <v>41718</v>
      </c>
      <c r="U94">
        <v>-1593114.53</v>
      </c>
      <c r="V94">
        <v>4249528.84</v>
      </c>
      <c r="W94" s="301">
        <v>723973.61</v>
      </c>
      <c r="AA94" s="301">
        <v>743162.8</v>
      </c>
      <c r="AB94" s="301">
        <v>7554</v>
      </c>
      <c r="AC94">
        <v>815149.8</v>
      </c>
      <c r="AF94">
        <v>411294.83</v>
      </c>
      <c r="AG94">
        <v>163276.07999999999</v>
      </c>
      <c r="AK94">
        <v>19845</v>
      </c>
      <c r="AM94" s="244">
        <f t="shared" si="11"/>
        <v>1193780.75</v>
      </c>
      <c r="AN94" s="251">
        <f t="shared" si="12"/>
        <v>99371.94</v>
      </c>
      <c r="AO94" s="265">
        <f t="shared" si="13"/>
        <v>1094408.81</v>
      </c>
      <c r="AP94" s="266">
        <f t="shared" si="14"/>
        <v>1474690.4100000001</v>
      </c>
      <c r="AQ94" s="266">
        <f t="shared" si="15"/>
        <v>1409565.7100000002</v>
      </c>
      <c r="AR94" s="246">
        <f t="shared" si="10"/>
        <v>65124.699999999953</v>
      </c>
    </row>
    <row r="95" spans="1:44" ht="14.4" thickBot="1" x14ac:dyDescent="0.3">
      <c r="A95" s="234" t="s">
        <v>301</v>
      </c>
      <c r="B95" s="234" t="s">
        <v>32</v>
      </c>
      <c r="C95" s="272">
        <v>4131</v>
      </c>
      <c r="D95" s="273" t="s">
        <v>884</v>
      </c>
      <c r="E95" t="s">
        <v>2674</v>
      </c>
      <c r="F95" s="301">
        <v>1337864.9099999999</v>
      </c>
      <c r="G95" s="301">
        <v>82636</v>
      </c>
      <c r="H95" s="301">
        <v>86826.05</v>
      </c>
      <c r="J95">
        <v>744538</v>
      </c>
      <c r="K95">
        <v>343180.57</v>
      </c>
      <c r="N95" s="301">
        <v>11400</v>
      </c>
      <c r="Q95" s="301">
        <v>205</v>
      </c>
      <c r="S95">
        <v>100503</v>
      </c>
      <c r="U95">
        <v>406384.42</v>
      </c>
      <c r="V95">
        <v>1939533.85</v>
      </c>
      <c r="W95" s="301">
        <v>852273.05</v>
      </c>
      <c r="X95" s="301">
        <v>114500</v>
      </c>
      <c r="AA95" s="301">
        <v>524776</v>
      </c>
      <c r="AB95" s="301">
        <v>7000</v>
      </c>
      <c r="AC95">
        <v>710779</v>
      </c>
      <c r="AF95">
        <v>256064.84</v>
      </c>
      <c r="AG95">
        <v>92653.57</v>
      </c>
      <c r="AK95">
        <v>222606.05</v>
      </c>
      <c r="AM95" s="244">
        <f t="shared" si="11"/>
        <v>1507326.96</v>
      </c>
      <c r="AN95" s="251">
        <f t="shared" si="12"/>
        <v>11605</v>
      </c>
      <c r="AO95" s="265">
        <f t="shared" si="13"/>
        <v>1495721.96</v>
      </c>
      <c r="AP95" s="266">
        <f t="shared" si="14"/>
        <v>1498549.05</v>
      </c>
      <c r="AQ95" s="266">
        <f t="shared" si="15"/>
        <v>1282103.46</v>
      </c>
      <c r="AR95" s="246">
        <f t="shared" si="10"/>
        <v>216445.59000000008</v>
      </c>
    </row>
    <row r="96" spans="1:44" ht="14.4" thickBot="1" x14ac:dyDescent="0.3">
      <c r="A96" s="234" t="s">
        <v>301</v>
      </c>
      <c r="B96" s="234" t="s">
        <v>32</v>
      </c>
      <c r="C96" s="272">
        <v>5378</v>
      </c>
      <c r="D96" s="273" t="s">
        <v>885</v>
      </c>
      <c r="E96" t="s">
        <v>2675</v>
      </c>
      <c r="F96" s="301">
        <v>1129243.1000000001</v>
      </c>
      <c r="G96" s="301">
        <v>18546.3</v>
      </c>
      <c r="H96" s="301">
        <v>71351.78</v>
      </c>
      <c r="J96">
        <v>1004472.61</v>
      </c>
      <c r="K96">
        <v>511707.12</v>
      </c>
      <c r="N96" s="301">
        <v>5570</v>
      </c>
      <c r="Q96" s="301">
        <v>37.68</v>
      </c>
      <c r="U96">
        <v>112119.29</v>
      </c>
      <c r="V96">
        <v>2506558.63</v>
      </c>
      <c r="W96" s="301">
        <v>634005.25</v>
      </c>
      <c r="AA96" s="301">
        <v>733930</v>
      </c>
      <c r="AB96" s="301">
        <v>13050</v>
      </c>
      <c r="AC96">
        <v>888753</v>
      </c>
      <c r="AF96">
        <v>214295.01</v>
      </c>
      <c r="AG96">
        <v>36033.68</v>
      </c>
      <c r="AK96">
        <v>14016.25</v>
      </c>
      <c r="AM96" s="244">
        <f t="shared" si="11"/>
        <v>1219141.1800000002</v>
      </c>
      <c r="AN96" s="251">
        <f t="shared" si="12"/>
        <v>5607.68</v>
      </c>
      <c r="AO96" s="265">
        <f t="shared" si="13"/>
        <v>1213533.5000000002</v>
      </c>
      <c r="AP96" s="266">
        <f t="shared" si="14"/>
        <v>1380985.25</v>
      </c>
      <c r="AQ96" s="266">
        <f t="shared" si="15"/>
        <v>1153097.94</v>
      </c>
      <c r="AR96" s="246">
        <f t="shared" si="10"/>
        <v>227887.31000000006</v>
      </c>
    </row>
    <row r="97" spans="1:44" ht="14.4" thickBot="1" x14ac:dyDescent="0.3">
      <c r="A97" s="234" t="s">
        <v>301</v>
      </c>
      <c r="B97" s="234" t="s">
        <v>32</v>
      </c>
      <c r="C97" s="272">
        <v>4212</v>
      </c>
      <c r="D97" s="273" t="s">
        <v>886</v>
      </c>
      <c r="E97" t="s">
        <v>2676</v>
      </c>
      <c r="F97" s="301">
        <v>914090.47</v>
      </c>
      <c r="G97" s="301">
        <v>143810.29999999999</v>
      </c>
      <c r="H97" s="301">
        <v>69584.38</v>
      </c>
      <c r="J97">
        <v>2426231.6800000002</v>
      </c>
      <c r="K97">
        <v>860875.8</v>
      </c>
      <c r="N97" s="301">
        <v>11060</v>
      </c>
      <c r="Q97" s="301">
        <v>40.75</v>
      </c>
      <c r="U97">
        <v>3014170.58</v>
      </c>
      <c r="V97">
        <v>1606333.65</v>
      </c>
      <c r="W97" s="301">
        <v>639200.41</v>
      </c>
      <c r="X97" s="301">
        <v>81520</v>
      </c>
      <c r="AA97" s="301">
        <v>768424.2</v>
      </c>
      <c r="AB97" s="301">
        <v>15962.5</v>
      </c>
      <c r="AC97">
        <v>996018.7</v>
      </c>
      <c r="AD97">
        <v>11176</v>
      </c>
      <c r="AF97">
        <v>306265.18</v>
      </c>
      <c r="AG97">
        <v>143186.01999999999</v>
      </c>
      <c r="AK97">
        <v>50427</v>
      </c>
      <c r="AM97" s="244">
        <f t="shared" si="11"/>
        <v>1127485.1499999999</v>
      </c>
      <c r="AN97" s="251">
        <f t="shared" si="12"/>
        <v>11100.75</v>
      </c>
      <c r="AO97" s="265">
        <f t="shared" si="13"/>
        <v>1116384.3999999999</v>
      </c>
      <c r="AP97" s="266">
        <f t="shared" si="14"/>
        <v>1505107.1099999999</v>
      </c>
      <c r="AQ97" s="266">
        <f t="shared" si="15"/>
        <v>1507072.9</v>
      </c>
      <c r="AR97" s="246">
        <f t="shared" si="10"/>
        <v>-1965.7900000000373</v>
      </c>
    </row>
    <row r="98" spans="1:44" ht="14.4" thickBot="1" x14ac:dyDescent="0.3">
      <c r="A98" s="234" t="s">
        <v>301</v>
      </c>
      <c r="B98" s="234" t="s">
        <v>32</v>
      </c>
      <c r="C98" s="272">
        <v>3326</v>
      </c>
      <c r="D98" s="273" t="s">
        <v>887</v>
      </c>
      <c r="E98" t="s">
        <v>2786</v>
      </c>
      <c r="F98" s="301">
        <v>1058801.3799999999</v>
      </c>
      <c r="G98" s="301">
        <v>148446.25</v>
      </c>
      <c r="H98" s="301">
        <v>19249.55</v>
      </c>
      <c r="J98">
        <v>800462.73</v>
      </c>
      <c r="K98">
        <v>844961.87</v>
      </c>
      <c r="N98" s="301">
        <v>6225</v>
      </c>
      <c r="Q98" s="301">
        <v>216820.61</v>
      </c>
      <c r="S98">
        <v>52154</v>
      </c>
      <c r="T98">
        <v>-266840.08</v>
      </c>
      <c r="U98">
        <v>61865.67</v>
      </c>
      <c r="V98">
        <v>2538238.23</v>
      </c>
      <c r="W98" s="301">
        <v>776732.76</v>
      </c>
      <c r="Y98" s="301">
        <v>185.67</v>
      </c>
      <c r="AA98" s="301">
        <v>358106</v>
      </c>
      <c r="AB98" s="301">
        <v>3000</v>
      </c>
      <c r="AC98">
        <v>517247</v>
      </c>
      <c r="AE98">
        <v>3496</v>
      </c>
      <c r="AF98">
        <v>158393.31</v>
      </c>
      <c r="AG98">
        <v>72783.399999999994</v>
      </c>
      <c r="AK98">
        <v>25122</v>
      </c>
      <c r="AM98" s="244">
        <f t="shared" si="11"/>
        <v>1226497.18</v>
      </c>
      <c r="AN98" s="251">
        <f t="shared" si="12"/>
        <v>223045.61</v>
      </c>
      <c r="AO98" s="265">
        <f t="shared" si="13"/>
        <v>1003451.57</v>
      </c>
      <c r="AP98" s="266">
        <f t="shared" si="14"/>
        <v>1138024.4300000002</v>
      </c>
      <c r="AQ98" s="266">
        <f t="shared" si="15"/>
        <v>777041.71000000008</v>
      </c>
      <c r="AR98" s="246">
        <f t="shared" si="10"/>
        <v>360982.72000000009</v>
      </c>
    </row>
    <row r="99" spans="1:44" ht="14.4" thickBot="1" x14ac:dyDescent="0.3">
      <c r="A99" s="234" t="s">
        <v>304</v>
      </c>
      <c r="B99" s="234" t="s">
        <v>33</v>
      </c>
      <c r="C99" s="272">
        <v>2523</v>
      </c>
      <c r="D99" s="273" t="s">
        <v>888</v>
      </c>
      <c r="E99" t="s">
        <v>2677</v>
      </c>
      <c r="F99" s="301">
        <v>455686.58</v>
      </c>
      <c r="G99" s="301">
        <v>9298</v>
      </c>
      <c r="H99" s="301">
        <v>148724.32</v>
      </c>
      <c r="J99">
        <v>1105000.72</v>
      </c>
      <c r="K99">
        <v>217748.93</v>
      </c>
      <c r="N99" s="301">
        <v>0</v>
      </c>
      <c r="Q99" s="301">
        <v>11715</v>
      </c>
      <c r="U99">
        <v>-10490.72</v>
      </c>
      <c r="V99">
        <v>1774553.91</v>
      </c>
      <c r="W99" s="301">
        <v>481968.94</v>
      </c>
      <c r="AA99" s="301">
        <v>443370.5</v>
      </c>
      <c r="AB99" s="301">
        <v>44120</v>
      </c>
      <c r="AC99">
        <v>546583.5</v>
      </c>
      <c r="AF99">
        <v>80125.740000000005</v>
      </c>
      <c r="AG99">
        <v>78298.34</v>
      </c>
      <c r="AK99">
        <v>15971.5</v>
      </c>
      <c r="AM99" s="244">
        <f t="shared" si="11"/>
        <v>613708.9</v>
      </c>
      <c r="AN99" s="251">
        <f t="shared" si="12"/>
        <v>11715</v>
      </c>
      <c r="AO99" s="265">
        <f t="shared" si="13"/>
        <v>601993.9</v>
      </c>
      <c r="AP99" s="266">
        <f t="shared" si="14"/>
        <v>969459.44</v>
      </c>
      <c r="AQ99" s="266">
        <f t="shared" si="15"/>
        <v>720979.08</v>
      </c>
      <c r="AR99" s="246">
        <f t="shared" si="10"/>
        <v>248480.36</v>
      </c>
    </row>
    <row r="100" spans="1:44" ht="14.4" thickBot="1" x14ac:dyDescent="0.3">
      <c r="A100" s="234" t="s">
        <v>304</v>
      </c>
      <c r="B100" s="234" t="s">
        <v>33</v>
      </c>
      <c r="C100" s="272">
        <v>5391</v>
      </c>
      <c r="D100" s="273" t="s">
        <v>889</v>
      </c>
      <c r="E100" t="s">
        <v>2678</v>
      </c>
      <c r="F100" s="301">
        <v>620141.81000000006</v>
      </c>
      <c r="G100" s="301">
        <v>87655.9</v>
      </c>
      <c r="H100" s="301">
        <v>72996.78</v>
      </c>
      <c r="J100">
        <v>160783.82</v>
      </c>
      <c r="K100">
        <v>494378.76</v>
      </c>
      <c r="N100" s="301">
        <v>0</v>
      </c>
      <c r="Q100" s="301">
        <v>4915</v>
      </c>
      <c r="U100">
        <v>-90778.28</v>
      </c>
      <c r="V100">
        <v>1563007.5</v>
      </c>
      <c r="W100" s="301">
        <v>542994.09</v>
      </c>
      <c r="X100" s="301">
        <v>121200</v>
      </c>
      <c r="AA100" s="301">
        <v>645386.5</v>
      </c>
      <c r="AB100" s="301">
        <v>206206</v>
      </c>
      <c r="AC100">
        <v>776760.5</v>
      </c>
      <c r="AF100">
        <v>362153.16</v>
      </c>
      <c r="AG100">
        <v>80531.08</v>
      </c>
      <c r="AH100">
        <v>113900</v>
      </c>
      <c r="AI100">
        <v>31429</v>
      </c>
      <c r="AM100" s="244">
        <f t="shared" si="11"/>
        <v>780794.49000000011</v>
      </c>
      <c r="AN100" s="251">
        <f t="shared" si="12"/>
        <v>4915</v>
      </c>
      <c r="AO100" s="265">
        <f t="shared" si="13"/>
        <v>775879.49000000011</v>
      </c>
      <c r="AP100" s="266">
        <f t="shared" si="14"/>
        <v>1515786.5899999999</v>
      </c>
      <c r="AQ100" s="266">
        <f t="shared" si="15"/>
        <v>1364773.74</v>
      </c>
      <c r="AR100" s="246">
        <f t="shared" si="10"/>
        <v>151012.84999999986</v>
      </c>
    </row>
    <row r="101" spans="1:44" ht="14.4" thickBot="1" x14ac:dyDescent="0.3">
      <c r="A101" s="234" t="s">
        <v>304</v>
      </c>
      <c r="B101" s="234" t="s">
        <v>33</v>
      </c>
      <c r="C101" s="272">
        <v>2709</v>
      </c>
      <c r="D101" s="273" t="s">
        <v>890</v>
      </c>
      <c r="E101" t="s">
        <v>2679</v>
      </c>
      <c r="F101" s="301">
        <v>430563.07</v>
      </c>
      <c r="G101" s="301">
        <v>2477</v>
      </c>
      <c r="H101" s="301">
        <v>31902.37</v>
      </c>
      <c r="J101">
        <v>645853.56999999995</v>
      </c>
      <c r="K101">
        <v>516721.33</v>
      </c>
      <c r="N101" s="301">
        <v>2500</v>
      </c>
      <c r="Q101" s="301">
        <v>10402.5</v>
      </c>
      <c r="U101">
        <v>-607903.62</v>
      </c>
      <c r="V101">
        <v>2046781.46</v>
      </c>
      <c r="W101" s="301">
        <v>599832.66</v>
      </c>
      <c r="X101" s="301">
        <v>37500</v>
      </c>
      <c r="AA101" s="301">
        <v>470232</v>
      </c>
      <c r="AB101" s="301">
        <v>32340</v>
      </c>
      <c r="AC101">
        <v>618234</v>
      </c>
      <c r="AF101">
        <v>154028.45000000001</v>
      </c>
      <c r="AG101">
        <v>80389.210000000006</v>
      </c>
      <c r="AH101">
        <v>14000</v>
      </c>
      <c r="AK101">
        <v>24886</v>
      </c>
      <c r="AM101" s="244">
        <f t="shared" si="11"/>
        <v>464942.44</v>
      </c>
      <c r="AN101" s="251">
        <f t="shared" si="12"/>
        <v>12902.5</v>
      </c>
      <c r="AO101" s="265">
        <f t="shared" si="13"/>
        <v>452039.94</v>
      </c>
      <c r="AP101" s="266">
        <f t="shared" si="14"/>
        <v>1139904.6600000001</v>
      </c>
      <c r="AQ101" s="266">
        <f t="shared" si="15"/>
        <v>891537.65999999992</v>
      </c>
      <c r="AR101" s="246">
        <f t="shared" si="10"/>
        <v>248367.00000000023</v>
      </c>
    </row>
    <row r="102" spans="1:44" ht="14.4" thickBot="1" x14ac:dyDescent="0.3">
      <c r="A102" s="234" t="s">
        <v>304</v>
      </c>
      <c r="B102" s="234" t="s">
        <v>33</v>
      </c>
      <c r="C102" s="272">
        <v>3276</v>
      </c>
      <c r="D102" s="273" t="s">
        <v>891</v>
      </c>
      <c r="E102" t="s">
        <v>2680</v>
      </c>
      <c r="F102" s="301">
        <v>286131.61</v>
      </c>
      <c r="G102" s="301">
        <v>13906</v>
      </c>
      <c r="H102" s="301">
        <v>32281.82</v>
      </c>
      <c r="J102">
        <v>632969.67000000004</v>
      </c>
      <c r="K102">
        <v>468393.96</v>
      </c>
      <c r="N102" s="301">
        <v>0</v>
      </c>
      <c r="Q102" s="301">
        <v>0</v>
      </c>
      <c r="U102">
        <v>-1670740.94</v>
      </c>
      <c r="V102">
        <v>3243756.17</v>
      </c>
      <c r="W102" s="301">
        <v>268969.36</v>
      </c>
      <c r="AA102" s="301">
        <v>603260</v>
      </c>
      <c r="AB102" s="301">
        <v>15200</v>
      </c>
      <c r="AC102">
        <v>728510</v>
      </c>
      <c r="AF102">
        <v>98741.97</v>
      </c>
      <c r="AG102">
        <v>104180.56</v>
      </c>
      <c r="AK102">
        <v>10629</v>
      </c>
      <c r="AM102" s="244">
        <f t="shared" si="11"/>
        <v>332319.43</v>
      </c>
      <c r="AN102" s="251">
        <f t="shared" si="12"/>
        <v>0</v>
      </c>
      <c r="AO102" s="265">
        <f t="shared" si="13"/>
        <v>332319.43</v>
      </c>
      <c r="AP102" s="266">
        <f t="shared" si="14"/>
        <v>887429.36</v>
      </c>
      <c r="AQ102" s="266">
        <f t="shared" si="15"/>
        <v>942061.53</v>
      </c>
      <c r="AR102" s="246">
        <f t="shared" si="10"/>
        <v>-54632.170000000042</v>
      </c>
    </row>
    <row r="103" spans="1:44" ht="14.4" thickBot="1" x14ac:dyDescent="0.3">
      <c r="A103" s="234" t="s">
        <v>304</v>
      </c>
      <c r="B103" s="234" t="s">
        <v>33</v>
      </c>
      <c r="C103" s="272">
        <v>1694</v>
      </c>
      <c r="D103" s="273" t="s">
        <v>892</v>
      </c>
      <c r="E103" t="s">
        <v>2681</v>
      </c>
      <c r="F103" s="301">
        <v>296715.49</v>
      </c>
      <c r="G103" s="301">
        <v>41327</v>
      </c>
      <c r="H103" s="301">
        <v>29670.48</v>
      </c>
      <c r="J103">
        <v>420059.12</v>
      </c>
      <c r="K103">
        <v>418549.65</v>
      </c>
      <c r="N103" s="301">
        <v>4000</v>
      </c>
      <c r="Q103" s="301">
        <v>4915</v>
      </c>
      <c r="U103">
        <v>1109168.3600000001</v>
      </c>
      <c r="W103" s="301">
        <v>412614.14</v>
      </c>
      <c r="AA103" s="301">
        <v>321377</v>
      </c>
      <c r="AB103" s="301">
        <v>47600</v>
      </c>
      <c r="AC103">
        <v>400045</v>
      </c>
      <c r="AF103">
        <v>96462.96</v>
      </c>
      <c r="AG103">
        <v>75144.800000000003</v>
      </c>
      <c r="AK103">
        <v>9050</v>
      </c>
      <c r="AM103" s="244">
        <f t="shared" si="11"/>
        <v>367712.97</v>
      </c>
      <c r="AN103" s="251">
        <f t="shared" si="12"/>
        <v>8915</v>
      </c>
      <c r="AO103" s="265">
        <f t="shared" si="13"/>
        <v>358797.97</v>
      </c>
      <c r="AP103" s="266">
        <f t="shared" si="14"/>
        <v>781591.14</v>
      </c>
      <c r="AQ103" s="266">
        <f t="shared" si="15"/>
        <v>580702.76</v>
      </c>
      <c r="AR103" s="246">
        <f t="shared" si="10"/>
        <v>200888.38</v>
      </c>
    </row>
    <row r="104" spans="1:44" ht="14.4" thickBot="1" x14ac:dyDescent="0.3">
      <c r="A104" s="234" t="s">
        <v>304</v>
      </c>
      <c r="B104" s="234" t="s">
        <v>33</v>
      </c>
      <c r="C104" s="272">
        <v>2072</v>
      </c>
      <c r="D104" s="273" t="s">
        <v>893</v>
      </c>
      <c r="E104" t="s">
        <v>2787</v>
      </c>
      <c r="F104" s="301">
        <v>221267.9</v>
      </c>
      <c r="G104" s="301">
        <v>37767.5</v>
      </c>
      <c r="H104" s="301">
        <v>39296.620000000003</v>
      </c>
      <c r="J104">
        <v>655873.01</v>
      </c>
      <c r="K104">
        <v>415720.52</v>
      </c>
      <c r="N104" s="301">
        <v>1500</v>
      </c>
      <c r="O104" s="301">
        <v>0</v>
      </c>
      <c r="P104" s="301">
        <v>10600</v>
      </c>
      <c r="Q104" s="301">
        <v>0</v>
      </c>
      <c r="U104">
        <v>-513728.67</v>
      </c>
      <c r="V104">
        <v>1695120.4</v>
      </c>
      <c r="W104" s="301">
        <v>450438.98</v>
      </c>
      <c r="AA104" s="301">
        <v>495710</v>
      </c>
      <c r="AC104">
        <v>559147</v>
      </c>
      <c r="AF104">
        <v>52077.48</v>
      </c>
      <c r="AG104">
        <v>77933.91</v>
      </c>
      <c r="AK104">
        <v>10359.5</v>
      </c>
      <c r="AM104" s="244">
        <f t="shared" si="11"/>
        <v>298332.02</v>
      </c>
      <c r="AN104" s="251">
        <f t="shared" si="12"/>
        <v>12100</v>
      </c>
      <c r="AO104" s="265">
        <f t="shared" si="13"/>
        <v>286232.02</v>
      </c>
      <c r="AP104" s="266">
        <f t="shared" si="14"/>
        <v>946148.98</v>
      </c>
      <c r="AQ104" s="266">
        <f t="shared" si="15"/>
        <v>699517.89</v>
      </c>
      <c r="AR104" s="246">
        <f t="shared" si="10"/>
        <v>246631.08999999997</v>
      </c>
    </row>
    <row r="105" spans="1:44" ht="14.4" thickBot="1" x14ac:dyDescent="0.3">
      <c r="A105" s="234" t="s">
        <v>23</v>
      </c>
      <c r="B105" s="234" t="s">
        <v>24</v>
      </c>
      <c r="C105" s="272">
        <v>2599</v>
      </c>
      <c r="D105" s="273" t="s">
        <v>894</v>
      </c>
      <c r="E105" t="s">
        <v>2682</v>
      </c>
      <c r="F105" s="301">
        <v>309460.96999999997</v>
      </c>
      <c r="G105" s="301">
        <v>4802.5</v>
      </c>
      <c r="H105" s="301">
        <v>54923.51</v>
      </c>
      <c r="J105">
        <v>524306.13</v>
      </c>
      <c r="K105">
        <v>278537.08</v>
      </c>
      <c r="N105" s="301">
        <v>2500</v>
      </c>
      <c r="Q105" s="301">
        <v>2641.39</v>
      </c>
      <c r="U105">
        <v>-192047.28</v>
      </c>
      <c r="V105">
        <v>1187793.3799999999</v>
      </c>
      <c r="W105" s="301">
        <v>562618.53</v>
      </c>
      <c r="AA105" s="301">
        <v>413030</v>
      </c>
      <c r="AC105">
        <v>518090</v>
      </c>
      <c r="AF105">
        <v>157231.87</v>
      </c>
      <c r="AG105">
        <v>46743.51</v>
      </c>
      <c r="AK105">
        <v>12926.25</v>
      </c>
      <c r="AM105" s="244">
        <f t="shared" si="11"/>
        <v>369186.98</v>
      </c>
      <c r="AN105" s="251">
        <f t="shared" si="12"/>
        <v>5141.3899999999994</v>
      </c>
      <c r="AO105" s="265">
        <f t="shared" si="13"/>
        <v>364045.58999999997</v>
      </c>
      <c r="AP105" s="266">
        <f t="shared" si="14"/>
        <v>975648.53</v>
      </c>
      <c r="AQ105" s="266">
        <f t="shared" si="15"/>
        <v>734991.63</v>
      </c>
      <c r="AR105" s="246">
        <f t="shared" si="10"/>
        <v>240656.90000000002</v>
      </c>
    </row>
    <row r="106" spans="1:44" ht="14.4" thickBot="1" x14ac:dyDescent="0.3">
      <c r="A106" s="234" t="s">
        <v>23</v>
      </c>
      <c r="B106" s="234" t="s">
        <v>24</v>
      </c>
      <c r="C106" s="272">
        <v>7351</v>
      </c>
      <c r="D106" s="273" t="s">
        <v>895</v>
      </c>
      <c r="E106" t="s">
        <v>2683</v>
      </c>
      <c r="F106" s="301">
        <v>474412.55</v>
      </c>
      <c r="G106" s="301">
        <v>8434</v>
      </c>
      <c r="H106" s="301">
        <v>158596.01</v>
      </c>
      <c r="J106">
        <v>-1459272.47</v>
      </c>
      <c r="K106">
        <v>886764.32</v>
      </c>
      <c r="N106" s="301">
        <v>20684</v>
      </c>
      <c r="Q106" s="301">
        <v>10208.65</v>
      </c>
      <c r="U106">
        <v>-4220122.13</v>
      </c>
      <c r="V106">
        <v>4005245.62</v>
      </c>
      <c r="W106" s="301">
        <v>1216251.83</v>
      </c>
      <c r="AA106" s="301">
        <v>652700</v>
      </c>
      <c r="AC106">
        <v>887662</v>
      </c>
      <c r="AF106">
        <v>424857.04</v>
      </c>
      <c r="AG106">
        <v>123523.83</v>
      </c>
      <c r="AK106">
        <v>68191.990000000005</v>
      </c>
      <c r="AM106" s="244">
        <f t="shared" si="11"/>
        <v>641442.56000000006</v>
      </c>
      <c r="AN106" s="251">
        <f t="shared" si="12"/>
        <v>30892.65</v>
      </c>
      <c r="AO106" s="265">
        <f t="shared" si="13"/>
        <v>610549.91</v>
      </c>
      <c r="AP106" s="266">
        <f t="shared" si="14"/>
        <v>1868951.83</v>
      </c>
      <c r="AQ106" s="266">
        <f t="shared" si="15"/>
        <v>1504234.86</v>
      </c>
      <c r="AR106" s="246">
        <f t="shared" si="10"/>
        <v>364716.97</v>
      </c>
    </row>
    <row r="107" spans="1:44" ht="14.4" thickBot="1" x14ac:dyDescent="0.3">
      <c r="A107" s="234" t="s">
        <v>23</v>
      </c>
      <c r="B107" s="234" t="s">
        <v>24</v>
      </c>
      <c r="C107" s="272">
        <v>6204</v>
      </c>
      <c r="D107" s="273" t="s">
        <v>896</v>
      </c>
      <c r="E107" t="s">
        <v>2684</v>
      </c>
      <c r="F107" s="301">
        <v>406110.85</v>
      </c>
      <c r="G107" s="301">
        <v>53914.75</v>
      </c>
      <c r="H107" s="301">
        <v>23615</v>
      </c>
      <c r="J107">
        <v>995535.47</v>
      </c>
      <c r="K107">
        <v>904372.52</v>
      </c>
      <c r="N107" s="301">
        <v>9118</v>
      </c>
      <c r="P107" s="301">
        <v>251050</v>
      </c>
      <c r="Q107" s="301">
        <v>784.14</v>
      </c>
      <c r="U107">
        <v>-228666.95</v>
      </c>
      <c r="V107">
        <v>2324775.44</v>
      </c>
      <c r="W107" s="301">
        <v>898208.19</v>
      </c>
      <c r="AA107" s="301">
        <v>945290</v>
      </c>
      <c r="AC107">
        <v>1115703</v>
      </c>
      <c r="AF107">
        <v>470791.77</v>
      </c>
      <c r="AG107">
        <v>171844.36</v>
      </c>
      <c r="AK107">
        <v>29592.5</v>
      </c>
      <c r="AM107" s="244">
        <f t="shared" si="11"/>
        <v>483640.6</v>
      </c>
      <c r="AN107" s="251">
        <f t="shared" si="12"/>
        <v>260952.14</v>
      </c>
      <c r="AO107" s="265">
        <f t="shared" si="13"/>
        <v>222688.45999999996</v>
      </c>
      <c r="AP107" s="266">
        <f t="shared" si="14"/>
        <v>1843498.19</v>
      </c>
      <c r="AQ107" s="266">
        <f t="shared" si="15"/>
        <v>1787931.63</v>
      </c>
      <c r="AR107" s="246">
        <f t="shared" si="10"/>
        <v>55566.560000000056</v>
      </c>
    </row>
    <row r="108" spans="1:44" ht="14.4" thickBot="1" x14ac:dyDescent="0.3">
      <c r="A108" s="234" t="s">
        <v>23</v>
      </c>
      <c r="B108" s="234" t="s">
        <v>24</v>
      </c>
      <c r="C108" s="272">
        <v>5587</v>
      </c>
      <c r="D108" s="273" t="s">
        <v>897</v>
      </c>
      <c r="E108" t="s">
        <v>2685</v>
      </c>
      <c r="F108" s="301">
        <v>465375.17</v>
      </c>
      <c r="G108" s="301">
        <v>59434.25</v>
      </c>
      <c r="H108" s="301">
        <v>52084.639999999999</v>
      </c>
      <c r="J108">
        <v>762713.2</v>
      </c>
      <c r="K108">
        <v>1059701.1100000001</v>
      </c>
      <c r="N108" s="301">
        <v>5900</v>
      </c>
      <c r="P108" s="301">
        <v>52776</v>
      </c>
      <c r="Q108" s="301">
        <v>9.9</v>
      </c>
      <c r="U108">
        <v>-1441459.5</v>
      </c>
      <c r="V108">
        <v>2620032.73</v>
      </c>
      <c r="W108" s="301">
        <v>1752694.32</v>
      </c>
      <c r="AA108" s="301">
        <v>548060</v>
      </c>
      <c r="AB108" s="301">
        <v>133200</v>
      </c>
      <c r="AC108">
        <v>823488</v>
      </c>
      <c r="AF108">
        <v>249741.24</v>
      </c>
      <c r="AG108">
        <v>105119.08</v>
      </c>
      <c r="AK108">
        <v>53729.5</v>
      </c>
      <c r="AM108" s="244">
        <f t="shared" si="11"/>
        <v>576894.05999999994</v>
      </c>
      <c r="AN108" s="251">
        <f t="shared" si="12"/>
        <v>58685.9</v>
      </c>
      <c r="AO108" s="265">
        <f t="shared" si="13"/>
        <v>518208.15999999992</v>
      </c>
      <c r="AP108" s="266">
        <f t="shared" si="14"/>
        <v>2433954.3200000003</v>
      </c>
      <c r="AQ108" s="266">
        <f t="shared" si="15"/>
        <v>1232077.82</v>
      </c>
      <c r="AR108" s="246">
        <f t="shared" si="10"/>
        <v>1201876.5000000002</v>
      </c>
    </row>
    <row r="109" spans="1:44" ht="14.4" thickBot="1" x14ac:dyDescent="0.3">
      <c r="A109" s="234" t="s">
        <v>309</v>
      </c>
      <c r="B109" s="234" t="s">
        <v>34</v>
      </c>
      <c r="C109" s="272">
        <v>3439</v>
      </c>
      <c r="D109" s="273" t="s">
        <v>898</v>
      </c>
      <c r="E109" t="s">
        <v>2686</v>
      </c>
      <c r="F109" s="301">
        <v>943599.06</v>
      </c>
      <c r="G109" s="301">
        <v>3455</v>
      </c>
      <c r="H109" s="301">
        <v>80005.83</v>
      </c>
      <c r="J109">
        <v>7144.75</v>
      </c>
      <c r="K109">
        <v>153300.20000000001</v>
      </c>
      <c r="N109" s="301">
        <v>150000</v>
      </c>
      <c r="O109" s="301">
        <v>2337</v>
      </c>
      <c r="P109" s="301">
        <v>15020</v>
      </c>
      <c r="Q109" s="301">
        <v>2337</v>
      </c>
      <c r="S109">
        <v>103000</v>
      </c>
      <c r="U109">
        <v>-203480.12</v>
      </c>
      <c r="V109">
        <v>961037.76</v>
      </c>
      <c r="W109" s="301">
        <v>1485684.79</v>
      </c>
      <c r="X109" s="301">
        <v>6000</v>
      </c>
      <c r="AA109" s="301">
        <v>468356</v>
      </c>
      <c r="AB109" s="301">
        <v>4507.92</v>
      </c>
      <c r="AC109">
        <v>663471</v>
      </c>
      <c r="AF109">
        <v>583417.98</v>
      </c>
      <c r="AG109">
        <v>29776.41</v>
      </c>
      <c r="AH109">
        <v>303640</v>
      </c>
      <c r="AK109">
        <v>72284.66</v>
      </c>
      <c r="AM109" s="244">
        <f t="shared" si="11"/>
        <v>1027059.89</v>
      </c>
      <c r="AN109" s="251">
        <f t="shared" si="12"/>
        <v>169694</v>
      </c>
      <c r="AO109" s="265">
        <f t="shared" si="13"/>
        <v>857365.89</v>
      </c>
      <c r="AP109" s="266">
        <f t="shared" si="14"/>
        <v>1964548.71</v>
      </c>
      <c r="AQ109" s="266">
        <f t="shared" si="15"/>
        <v>1652590.0499999998</v>
      </c>
      <c r="AR109" s="246">
        <f t="shared" si="10"/>
        <v>311958.66000000015</v>
      </c>
    </row>
    <row r="110" spans="1:44" ht="14.4" thickBot="1" x14ac:dyDescent="0.3">
      <c r="A110" s="234" t="s">
        <v>309</v>
      </c>
      <c r="B110" s="234" t="s">
        <v>34</v>
      </c>
      <c r="C110" s="272">
        <v>2930</v>
      </c>
      <c r="D110" s="273" t="s">
        <v>899</v>
      </c>
      <c r="E110" t="s">
        <v>2687</v>
      </c>
      <c r="F110" s="301">
        <v>475069.2</v>
      </c>
      <c r="G110" s="301">
        <v>14734</v>
      </c>
      <c r="H110" s="301">
        <v>209780.47</v>
      </c>
      <c r="J110">
        <v>2</v>
      </c>
      <c r="K110">
        <v>353144.06</v>
      </c>
      <c r="N110" s="301">
        <v>0</v>
      </c>
      <c r="P110" s="301">
        <v>13830</v>
      </c>
      <c r="Q110" s="301">
        <v>1023.75</v>
      </c>
      <c r="S110">
        <v>559100</v>
      </c>
      <c r="U110">
        <v>-455499.15</v>
      </c>
      <c r="V110">
        <v>852668.5</v>
      </c>
      <c r="W110" s="301">
        <v>501322.47</v>
      </c>
      <c r="X110" s="301">
        <v>52560</v>
      </c>
      <c r="AA110" s="301">
        <v>528139.5</v>
      </c>
      <c r="AB110" s="301">
        <v>15246.8</v>
      </c>
      <c r="AC110">
        <v>650989.5</v>
      </c>
      <c r="AF110">
        <v>236324.33</v>
      </c>
      <c r="AG110">
        <v>24121.93</v>
      </c>
      <c r="AK110">
        <v>4852</v>
      </c>
      <c r="AM110" s="244">
        <f t="shared" si="11"/>
        <v>699583.67</v>
      </c>
      <c r="AN110" s="251">
        <f t="shared" si="12"/>
        <v>14853.75</v>
      </c>
      <c r="AO110" s="265">
        <f t="shared" si="13"/>
        <v>684729.92</v>
      </c>
      <c r="AP110" s="266">
        <f t="shared" si="14"/>
        <v>1097268.77</v>
      </c>
      <c r="AQ110" s="266">
        <f t="shared" si="15"/>
        <v>916287.76</v>
      </c>
      <c r="AR110" s="246">
        <f t="shared" si="10"/>
        <v>180981.01</v>
      </c>
    </row>
    <row r="111" spans="1:44" ht="14.4" thickBot="1" x14ac:dyDescent="0.3">
      <c r="A111" s="234" t="s">
        <v>309</v>
      </c>
      <c r="B111" s="234" t="s">
        <v>34</v>
      </c>
      <c r="C111" s="272">
        <v>1981</v>
      </c>
      <c r="D111" s="273" t="s">
        <v>900</v>
      </c>
      <c r="E111" t="s">
        <v>2688</v>
      </c>
      <c r="F111" s="301">
        <v>597739.72</v>
      </c>
      <c r="G111" s="301">
        <v>128954.7</v>
      </c>
      <c r="H111" s="301">
        <v>131840.99</v>
      </c>
      <c r="J111">
        <v>486186.1</v>
      </c>
      <c r="K111">
        <v>182411.95</v>
      </c>
      <c r="N111" s="301">
        <v>0</v>
      </c>
      <c r="P111" s="301">
        <v>3130</v>
      </c>
      <c r="Q111" s="301">
        <v>210.28</v>
      </c>
      <c r="S111">
        <v>230085</v>
      </c>
      <c r="U111">
        <v>-781525.36</v>
      </c>
      <c r="V111">
        <v>1993338.97</v>
      </c>
      <c r="W111" s="301">
        <v>588148.06999999995</v>
      </c>
      <c r="X111" s="301">
        <v>23400</v>
      </c>
      <c r="AA111" s="301">
        <v>561540</v>
      </c>
      <c r="AB111" s="301">
        <v>13931.04</v>
      </c>
      <c r="AC111">
        <v>670906</v>
      </c>
      <c r="AF111">
        <v>180259.67</v>
      </c>
      <c r="AG111">
        <v>37335.919999999998</v>
      </c>
      <c r="AK111">
        <v>134419.25</v>
      </c>
      <c r="AM111" s="244">
        <f t="shared" si="11"/>
        <v>858535.40999999992</v>
      </c>
      <c r="AN111" s="251">
        <f t="shared" si="12"/>
        <v>3340.28</v>
      </c>
      <c r="AO111" s="265">
        <f t="shared" si="13"/>
        <v>855195.12999999989</v>
      </c>
      <c r="AP111" s="266">
        <f t="shared" si="14"/>
        <v>1187019.1099999999</v>
      </c>
      <c r="AQ111" s="266">
        <f t="shared" si="15"/>
        <v>1022920.8400000001</v>
      </c>
      <c r="AR111" s="246">
        <f t="shared" si="10"/>
        <v>164098.26999999979</v>
      </c>
    </row>
    <row r="112" spans="1:44" ht="14.4" thickBot="1" x14ac:dyDescent="0.3">
      <c r="A112" s="234" t="s">
        <v>309</v>
      </c>
      <c r="B112" s="234" t="s">
        <v>34</v>
      </c>
      <c r="C112" s="272">
        <v>1907</v>
      </c>
      <c r="D112" s="273" t="s">
        <v>901</v>
      </c>
      <c r="E112" t="s">
        <v>2689</v>
      </c>
      <c r="F112" s="301">
        <v>422489.2</v>
      </c>
      <c r="G112" s="301">
        <v>164665.82999999999</v>
      </c>
      <c r="H112" s="301">
        <v>191723.81</v>
      </c>
      <c r="J112">
        <v>5</v>
      </c>
      <c r="K112">
        <v>150612.04</v>
      </c>
      <c r="N112" s="301">
        <v>0</v>
      </c>
      <c r="P112" s="301">
        <v>10580</v>
      </c>
      <c r="Q112" s="301">
        <v>1588.51</v>
      </c>
      <c r="S112">
        <v>196076</v>
      </c>
      <c r="U112">
        <v>-2555317.38</v>
      </c>
      <c r="V112">
        <v>3276385.87</v>
      </c>
      <c r="W112" s="301">
        <v>562934.82999999996</v>
      </c>
      <c r="AA112" s="301">
        <v>415926</v>
      </c>
      <c r="AB112" s="301">
        <v>3236</v>
      </c>
      <c r="AC112">
        <v>562221</v>
      </c>
      <c r="AF112">
        <v>251857.48</v>
      </c>
      <c r="AG112">
        <v>10985.32</v>
      </c>
      <c r="AK112">
        <v>13527.47</v>
      </c>
      <c r="AM112" s="244">
        <f t="shared" si="11"/>
        <v>778878.84000000008</v>
      </c>
      <c r="AN112" s="251">
        <f t="shared" si="12"/>
        <v>12168.51</v>
      </c>
      <c r="AO112" s="265">
        <f t="shared" si="13"/>
        <v>766710.33000000007</v>
      </c>
      <c r="AP112" s="266">
        <f t="shared" si="14"/>
        <v>982096.83</v>
      </c>
      <c r="AQ112" s="266">
        <f t="shared" si="15"/>
        <v>838591.2699999999</v>
      </c>
      <c r="AR112" s="246">
        <f t="shared" si="10"/>
        <v>143505.56000000006</v>
      </c>
    </row>
    <row r="113" spans="1:44" ht="14.4" thickBot="1" x14ac:dyDescent="0.3">
      <c r="A113" s="234" t="s">
        <v>309</v>
      </c>
      <c r="B113" s="234" t="s">
        <v>34</v>
      </c>
      <c r="C113" s="272">
        <v>3127</v>
      </c>
      <c r="D113" s="273" t="s">
        <v>902</v>
      </c>
      <c r="E113" t="s">
        <v>2690</v>
      </c>
      <c r="F113" s="301">
        <v>463141.63</v>
      </c>
      <c r="G113" s="301">
        <v>7925.32</v>
      </c>
      <c r="H113" s="301">
        <v>354023.4</v>
      </c>
      <c r="J113">
        <v>557132.06000000006</v>
      </c>
      <c r="K113">
        <v>504396.39</v>
      </c>
      <c r="N113" s="301">
        <v>0</v>
      </c>
      <c r="Q113" s="301">
        <v>93.46</v>
      </c>
      <c r="S113">
        <v>170900</v>
      </c>
      <c r="U113">
        <v>-2028687.29</v>
      </c>
      <c r="V113">
        <v>3690825.96</v>
      </c>
      <c r="W113" s="301">
        <v>553529.56999999995</v>
      </c>
      <c r="AA113" s="301">
        <v>576107</v>
      </c>
      <c r="AB113" s="301">
        <v>17571.259999999998</v>
      </c>
      <c r="AC113">
        <v>692527</v>
      </c>
      <c r="AF113">
        <v>186853.65</v>
      </c>
      <c r="AG113">
        <v>117279.84</v>
      </c>
      <c r="AK113">
        <v>7499.38</v>
      </c>
      <c r="AM113" s="244">
        <f t="shared" si="11"/>
        <v>825090.35000000009</v>
      </c>
      <c r="AN113" s="251">
        <f t="shared" si="12"/>
        <v>93.46</v>
      </c>
      <c r="AO113" s="265">
        <f t="shared" si="13"/>
        <v>824996.89000000013</v>
      </c>
      <c r="AP113" s="266">
        <f t="shared" si="14"/>
        <v>1147207.8299999998</v>
      </c>
      <c r="AQ113" s="266">
        <f t="shared" si="15"/>
        <v>1004159.87</v>
      </c>
      <c r="AR113" s="246">
        <f t="shared" si="10"/>
        <v>143047.95999999985</v>
      </c>
    </row>
    <row r="114" spans="1:44" ht="14.4" thickBot="1" x14ac:dyDescent="0.3">
      <c r="A114" s="234" t="s">
        <v>309</v>
      </c>
      <c r="B114" s="234" t="s">
        <v>34</v>
      </c>
      <c r="C114" s="272">
        <v>2860</v>
      </c>
      <c r="D114" s="273" t="s">
        <v>903</v>
      </c>
      <c r="E114" t="s">
        <v>2691</v>
      </c>
      <c r="F114" s="301">
        <v>1140244.27</v>
      </c>
      <c r="G114" s="301">
        <v>23318.29</v>
      </c>
      <c r="H114" s="301">
        <v>268764.98</v>
      </c>
      <c r="J114">
        <v>125607.83</v>
      </c>
      <c r="K114">
        <v>293982.5</v>
      </c>
      <c r="N114" s="301">
        <v>0</v>
      </c>
      <c r="P114" s="301">
        <v>3590</v>
      </c>
      <c r="Q114" s="301">
        <v>0</v>
      </c>
      <c r="S114">
        <v>135650</v>
      </c>
      <c r="U114">
        <v>-474652.86</v>
      </c>
      <c r="V114">
        <v>1854865.59</v>
      </c>
      <c r="W114" s="301">
        <v>726883.72</v>
      </c>
      <c r="AA114" s="301">
        <v>343539</v>
      </c>
      <c r="AB114" s="301">
        <v>11016.64</v>
      </c>
      <c r="AC114">
        <v>494611</v>
      </c>
      <c r="AF114">
        <v>107501.45</v>
      </c>
      <c r="AG114">
        <v>29779.17</v>
      </c>
      <c r="AK114">
        <v>27116.5</v>
      </c>
      <c r="AM114" s="244">
        <f t="shared" si="11"/>
        <v>1432327.54</v>
      </c>
      <c r="AN114" s="251">
        <f t="shared" si="12"/>
        <v>3590</v>
      </c>
      <c r="AO114" s="265">
        <f t="shared" si="13"/>
        <v>1428737.54</v>
      </c>
      <c r="AP114" s="266">
        <f t="shared" si="14"/>
        <v>1081439.3599999999</v>
      </c>
      <c r="AQ114" s="266">
        <f t="shared" si="15"/>
        <v>659008.12</v>
      </c>
      <c r="AR114" s="246">
        <f t="shared" si="10"/>
        <v>422431.23999999987</v>
      </c>
    </row>
    <row r="115" spans="1:44" ht="14.4" thickBot="1" x14ac:dyDescent="0.3">
      <c r="A115" s="234" t="s">
        <v>309</v>
      </c>
      <c r="B115" s="234" t="s">
        <v>34</v>
      </c>
      <c r="C115" s="272">
        <v>3321</v>
      </c>
      <c r="D115" s="273" t="s">
        <v>904</v>
      </c>
      <c r="E115" t="s">
        <v>2692</v>
      </c>
      <c r="F115" s="301">
        <v>868458.13</v>
      </c>
      <c r="G115" s="301">
        <v>62493.5</v>
      </c>
      <c r="H115" s="301">
        <v>459180.74</v>
      </c>
      <c r="J115">
        <v>171003.76</v>
      </c>
      <c r="K115">
        <v>781147.12</v>
      </c>
      <c r="N115" s="301">
        <v>0</v>
      </c>
      <c r="P115" s="301">
        <v>5000</v>
      </c>
      <c r="Q115" s="301">
        <v>875.84</v>
      </c>
      <c r="S115">
        <v>394174.8</v>
      </c>
      <c r="U115">
        <v>43365.43</v>
      </c>
      <c r="V115">
        <v>1808375.97</v>
      </c>
      <c r="W115" s="301">
        <v>570452.41</v>
      </c>
      <c r="X115" s="301">
        <v>74500</v>
      </c>
      <c r="AA115" s="301">
        <v>523278</v>
      </c>
      <c r="AB115" s="301">
        <v>9711.6</v>
      </c>
      <c r="AC115">
        <v>675580</v>
      </c>
      <c r="AF115">
        <v>183528.6</v>
      </c>
      <c r="AG115">
        <v>83794.5</v>
      </c>
      <c r="AK115">
        <v>8499</v>
      </c>
      <c r="AM115" s="244">
        <f t="shared" si="11"/>
        <v>1390132.37</v>
      </c>
      <c r="AN115" s="251">
        <f t="shared" si="12"/>
        <v>5875.84</v>
      </c>
      <c r="AO115" s="265">
        <f t="shared" si="13"/>
        <v>1384256.53</v>
      </c>
      <c r="AP115" s="266">
        <f t="shared" si="14"/>
        <v>1177942.0100000002</v>
      </c>
      <c r="AQ115" s="266">
        <f t="shared" si="15"/>
        <v>951402.1</v>
      </c>
      <c r="AR115" s="246">
        <f t="shared" si="10"/>
        <v>226539.91000000027</v>
      </c>
    </row>
    <row r="116" spans="1:44" ht="14.4" thickBot="1" x14ac:dyDescent="0.3">
      <c r="A116" s="234" t="s">
        <v>309</v>
      </c>
      <c r="B116" s="234" t="s">
        <v>34</v>
      </c>
      <c r="C116" s="272">
        <v>3558</v>
      </c>
      <c r="D116" s="273" t="s">
        <v>905</v>
      </c>
      <c r="E116" t="s">
        <v>2693</v>
      </c>
      <c r="F116" s="301">
        <v>1289049.52</v>
      </c>
      <c r="G116" s="301">
        <v>56052.02</v>
      </c>
      <c r="H116" s="301">
        <v>379567.67</v>
      </c>
      <c r="J116">
        <v>287830.31</v>
      </c>
      <c r="K116">
        <v>363136.99</v>
      </c>
      <c r="N116" s="301">
        <v>0</v>
      </c>
      <c r="O116" s="301">
        <v>0</v>
      </c>
      <c r="P116" s="301">
        <v>22890</v>
      </c>
      <c r="Q116" s="301">
        <v>302.8</v>
      </c>
      <c r="S116">
        <v>362958.5</v>
      </c>
      <c r="U116">
        <v>-533990.11</v>
      </c>
      <c r="V116">
        <v>2329931.42</v>
      </c>
      <c r="W116" s="301">
        <v>640968.35</v>
      </c>
      <c r="AA116" s="301">
        <v>502239.5</v>
      </c>
      <c r="AB116" s="301">
        <v>14892.3</v>
      </c>
      <c r="AC116">
        <v>648653.5</v>
      </c>
      <c r="AF116">
        <v>103292.4</v>
      </c>
      <c r="AG116">
        <v>80407.100000000006</v>
      </c>
      <c r="AK116">
        <v>21702.75</v>
      </c>
      <c r="AM116" s="244">
        <f t="shared" si="11"/>
        <v>1724669.21</v>
      </c>
      <c r="AN116" s="251">
        <f t="shared" si="12"/>
        <v>23192.799999999999</v>
      </c>
      <c r="AO116" s="265">
        <f t="shared" si="13"/>
        <v>1701476.41</v>
      </c>
      <c r="AP116" s="266">
        <f t="shared" si="14"/>
        <v>1158100.1500000001</v>
      </c>
      <c r="AQ116" s="266">
        <f t="shared" si="15"/>
        <v>854055.75</v>
      </c>
      <c r="AR116" s="246">
        <f t="shared" si="10"/>
        <v>304044.40000000014</v>
      </c>
    </row>
    <row r="117" spans="1:44" ht="14.4" thickBot="1" x14ac:dyDescent="0.3">
      <c r="A117" s="234" t="s">
        <v>309</v>
      </c>
      <c r="B117" s="234" t="s">
        <v>34</v>
      </c>
      <c r="C117" s="272">
        <v>1774</v>
      </c>
      <c r="D117" s="273" t="s">
        <v>906</v>
      </c>
      <c r="E117" t="s">
        <v>2694</v>
      </c>
      <c r="F117" s="301">
        <v>425970.78</v>
      </c>
      <c r="G117" s="301">
        <v>30198.76</v>
      </c>
      <c r="H117" s="301">
        <v>45426.68</v>
      </c>
      <c r="J117">
        <v>1227320.42</v>
      </c>
      <c r="K117">
        <v>322980.68</v>
      </c>
      <c r="N117" s="301">
        <v>104000</v>
      </c>
      <c r="P117" s="301">
        <v>18420</v>
      </c>
      <c r="Q117" s="301">
        <v>0</v>
      </c>
      <c r="S117">
        <v>83400</v>
      </c>
      <c r="U117">
        <v>775924.69</v>
      </c>
      <c r="V117">
        <v>857017.52</v>
      </c>
      <c r="W117" s="301">
        <v>496979.84</v>
      </c>
      <c r="AA117" s="301">
        <v>400438.5</v>
      </c>
      <c r="AB117" s="301">
        <v>218362.4</v>
      </c>
      <c r="AC117">
        <v>566736.5</v>
      </c>
      <c r="AF117">
        <v>155612.06</v>
      </c>
      <c r="AG117">
        <v>68723.679999999993</v>
      </c>
      <c r="AK117">
        <v>11653.39</v>
      </c>
      <c r="AM117" s="244">
        <f t="shared" si="11"/>
        <v>501596.22000000003</v>
      </c>
      <c r="AN117" s="251">
        <f t="shared" si="12"/>
        <v>122420</v>
      </c>
      <c r="AO117" s="265">
        <f t="shared" si="13"/>
        <v>379176.22000000003</v>
      </c>
      <c r="AP117" s="266">
        <f t="shared" si="14"/>
        <v>1115780.74</v>
      </c>
      <c r="AQ117" s="266">
        <f t="shared" si="15"/>
        <v>802725.63</v>
      </c>
      <c r="AR117" s="246">
        <f t="shared" si="10"/>
        <v>313055.11</v>
      </c>
    </row>
    <row r="118" spans="1:44" ht="14.4" thickBot="1" x14ac:dyDescent="0.3">
      <c r="A118" s="234" t="s">
        <v>309</v>
      </c>
      <c r="B118" s="234" t="s">
        <v>34</v>
      </c>
      <c r="C118" s="272">
        <v>1942</v>
      </c>
      <c r="D118" s="273" t="s">
        <v>907</v>
      </c>
      <c r="E118" t="s">
        <v>2788</v>
      </c>
      <c r="F118" s="301">
        <v>444535.62</v>
      </c>
      <c r="G118" s="301">
        <v>3806.53</v>
      </c>
      <c r="H118" s="301">
        <v>192047.25</v>
      </c>
      <c r="J118">
        <v>2304904.13</v>
      </c>
      <c r="K118">
        <v>84928.98</v>
      </c>
      <c r="N118" s="301">
        <v>137920</v>
      </c>
      <c r="O118" s="301">
        <v>1286</v>
      </c>
      <c r="Q118" s="301">
        <v>1286</v>
      </c>
      <c r="S118">
        <v>123080</v>
      </c>
      <c r="U118">
        <v>-45306.95</v>
      </c>
      <c r="V118">
        <v>2768353.45</v>
      </c>
      <c r="W118" s="301">
        <v>662026.81999999995</v>
      </c>
      <c r="AA118" s="301">
        <v>240019.5</v>
      </c>
      <c r="AB118" s="301">
        <v>6135.52</v>
      </c>
      <c r="AC118">
        <v>347390.5</v>
      </c>
      <c r="AF118">
        <v>369962.28</v>
      </c>
      <c r="AG118">
        <v>59198.41</v>
      </c>
      <c r="AK118">
        <v>5425.45</v>
      </c>
      <c r="AM118" s="244">
        <f t="shared" si="11"/>
        <v>640389.4</v>
      </c>
      <c r="AN118" s="251">
        <f t="shared" si="12"/>
        <v>140492</v>
      </c>
      <c r="AO118" s="265">
        <f t="shared" si="13"/>
        <v>499897.4</v>
      </c>
      <c r="AP118" s="266">
        <f t="shared" si="14"/>
        <v>908181.84</v>
      </c>
      <c r="AQ118" s="266">
        <f t="shared" si="15"/>
        <v>781976.64</v>
      </c>
      <c r="AR118" s="246">
        <f t="shared" si="10"/>
        <v>126205.19999999995</v>
      </c>
    </row>
    <row r="119" spans="1:44" ht="14.4" thickBot="1" x14ac:dyDescent="0.3">
      <c r="A119" s="234" t="s">
        <v>309</v>
      </c>
      <c r="B119" s="234" t="s">
        <v>34</v>
      </c>
      <c r="C119" s="272">
        <v>2702</v>
      </c>
      <c r="D119" s="273" t="s">
        <v>908</v>
      </c>
      <c r="E119" t="s">
        <v>2789</v>
      </c>
      <c r="F119" s="301">
        <v>674646.08</v>
      </c>
      <c r="G119" s="301">
        <v>33206.239999999998</v>
      </c>
      <c r="H119" s="301">
        <v>17671.689999999999</v>
      </c>
      <c r="J119">
        <v>275161.57</v>
      </c>
      <c r="K119">
        <v>73459.850000000006</v>
      </c>
      <c r="N119" s="301">
        <v>0</v>
      </c>
      <c r="P119" s="301">
        <v>5120</v>
      </c>
      <c r="Q119" s="301">
        <v>793.34</v>
      </c>
      <c r="U119">
        <v>-2245169.67</v>
      </c>
      <c r="V119">
        <v>3313708.59</v>
      </c>
      <c r="W119" s="301">
        <v>564785.56999999995</v>
      </c>
      <c r="AA119" s="301">
        <v>788746</v>
      </c>
      <c r="AB119" s="301">
        <v>11838.71</v>
      </c>
      <c r="AC119">
        <v>904716</v>
      </c>
      <c r="AF119">
        <v>306966.59000000003</v>
      </c>
      <c r="AG119">
        <v>32048.32</v>
      </c>
      <c r="AK119">
        <v>9066.2000000000007</v>
      </c>
      <c r="AM119" s="244">
        <f t="shared" si="11"/>
        <v>725524.00999999989</v>
      </c>
      <c r="AN119" s="251">
        <f t="shared" si="12"/>
        <v>5913.34</v>
      </c>
      <c r="AO119" s="265">
        <f t="shared" si="13"/>
        <v>719610.66999999993</v>
      </c>
      <c r="AP119" s="266">
        <f t="shared" si="14"/>
        <v>1365370.2799999998</v>
      </c>
      <c r="AQ119" s="266">
        <f t="shared" si="15"/>
        <v>1252797.1100000001</v>
      </c>
      <c r="AR119" s="246">
        <f t="shared" si="10"/>
        <v>112573.16999999969</v>
      </c>
    </row>
    <row r="120" spans="1:44" ht="14.4" thickBot="1" x14ac:dyDescent="0.3">
      <c r="A120" s="234" t="s">
        <v>309</v>
      </c>
      <c r="B120" s="234" t="s">
        <v>34</v>
      </c>
      <c r="C120" s="272">
        <v>2772</v>
      </c>
      <c r="D120" s="273" t="s">
        <v>909</v>
      </c>
      <c r="E120" t="s">
        <v>2801</v>
      </c>
      <c r="F120" s="301">
        <v>624443.91</v>
      </c>
      <c r="G120" s="301">
        <v>19528.7</v>
      </c>
      <c r="H120" s="301">
        <v>74109.36</v>
      </c>
      <c r="J120">
        <v>331221.99</v>
      </c>
      <c r="K120">
        <v>201863.02</v>
      </c>
      <c r="N120" s="301">
        <v>0</v>
      </c>
      <c r="P120" s="301">
        <v>120000</v>
      </c>
      <c r="Q120" s="301">
        <v>37.380000000000003</v>
      </c>
      <c r="S120">
        <v>31765</v>
      </c>
      <c r="U120">
        <v>-2523579.8199999998</v>
      </c>
      <c r="V120">
        <v>3532326.06</v>
      </c>
      <c r="W120" s="301">
        <v>603365.93999999994</v>
      </c>
      <c r="AA120" s="301">
        <v>102448.5</v>
      </c>
      <c r="AB120" s="301">
        <v>8591.76</v>
      </c>
      <c r="AC120">
        <v>270738.5</v>
      </c>
      <c r="AF120">
        <v>164617.19</v>
      </c>
      <c r="AG120">
        <v>72883.7</v>
      </c>
      <c r="AK120">
        <v>16479.75</v>
      </c>
      <c r="AM120" s="244">
        <f t="shared" si="11"/>
        <v>718081.97</v>
      </c>
      <c r="AN120" s="251">
        <f t="shared" si="12"/>
        <v>120037.38</v>
      </c>
      <c r="AO120" s="265">
        <f t="shared" si="13"/>
        <v>598044.59</v>
      </c>
      <c r="AP120" s="266">
        <f t="shared" si="14"/>
        <v>714406.2</v>
      </c>
      <c r="AQ120" s="266">
        <f t="shared" si="15"/>
        <v>524719.14</v>
      </c>
      <c r="AR120" s="246">
        <f t="shared" si="10"/>
        <v>189687.05999999994</v>
      </c>
    </row>
    <row r="121" spans="1:44" ht="14.4" thickBot="1" x14ac:dyDescent="0.3">
      <c r="A121" s="234" t="s">
        <v>25</v>
      </c>
      <c r="B121" s="234" t="s">
        <v>26</v>
      </c>
      <c r="C121" s="272">
        <v>6140</v>
      </c>
      <c r="D121" s="273" t="s">
        <v>910</v>
      </c>
      <c r="E121" t="s">
        <v>2695</v>
      </c>
      <c r="F121" s="301">
        <v>433457.64</v>
      </c>
      <c r="G121" s="301">
        <v>10000</v>
      </c>
      <c r="H121" s="301">
        <v>154896.20000000001</v>
      </c>
      <c r="I121" s="301">
        <v>0</v>
      </c>
      <c r="J121">
        <v>995249.45</v>
      </c>
      <c r="K121">
        <v>254304.94</v>
      </c>
      <c r="L121">
        <v>0</v>
      </c>
      <c r="M121">
        <v>0</v>
      </c>
      <c r="N121" s="301">
        <v>0</v>
      </c>
      <c r="O121" s="301">
        <v>0</v>
      </c>
      <c r="P121" s="301">
        <v>0</v>
      </c>
      <c r="Q121" s="301">
        <v>36.700000000000003</v>
      </c>
      <c r="R121" s="301">
        <v>0</v>
      </c>
      <c r="S121">
        <v>186000</v>
      </c>
      <c r="T121">
        <v>201641.54</v>
      </c>
      <c r="U121">
        <v>0</v>
      </c>
      <c r="V121">
        <v>1454124.22</v>
      </c>
      <c r="W121" s="301">
        <v>595327.89</v>
      </c>
      <c r="AA121" s="301">
        <v>547365</v>
      </c>
      <c r="AB121" s="301">
        <v>19400</v>
      </c>
      <c r="AC121">
        <v>763586</v>
      </c>
      <c r="AF121">
        <v>187321.41</v>
      </c>
      <c r="AG121">
        <v>83126.710000000006</v>
      </c>
      <c r="AK121">
        <v>37933</v>
      </c>
      <c r="AM121" s="244">
        <f t="shared" si="11"/>
        <v>598353.84000000008</v>
      </c>
      <c r="AN121" s="251">
        <f t="shared" si="12"/>
        <v>36.700000000000003</v>
      </c>
      <c r="AO121" s="265">
        <f t="shared" si="13"/>
        <v>598317.14000000013</v>
      </c>
      <c r="AP121" s="266">
        <f t="shared" si="14"/>
        <v>1162092.8900000001</v>
      </c>
      <c r="AQ121" s="266">
        <f t="shared" si="15"/>
        <v>1071967.1200000001</v>
      </c>
      <c r="AR121" s="246">
        <f t="shared" si="10"/>
        <v>90125.770000000019</v>
      </c>
    </row>
    <row r="122" spans="1:44" ht="14.4" thickBot="1" x14ac:dyDescent="0.3">
      <c r="A122" s="234" t="s">
        <v>25</v>
      </c>
      <c r="B122" s="234" t="s">
        <v>26</v>
      </c>
      <c r="C122" s="272">
        <v>5316</v>
      </c>
      <c r="D122" s="273" t="s">
        <v>911</v>
      </c>
      <c r="E122" t="s">
        <v>2696</v>
      </c>
      <c r="F122" s="301">
        <v>568651.04</v>
      </c>
      <c r="G122" s="301">
        <v>0</v>
      </c>
      <c r="H122" s="301">
        <v>103674.07</v>
      </c>
      <c r="J122">
        <v>78772.77</v>
      </c>
      <c r="K122">
        <v>123524.96</v>
      </c>
      <c r="N122" s="301">
        <v>4500</v>
      </c>
      <c r="Q122" s="301">
        <v>150.66999999999999</v>
      </c>
      <c r="T122">
        <v>344369.91999999998</v>
      </c>
      <c r="U122">
        <v>-4717709.96</v>
      </c>
      <c r="V122">
        <v>5145573.0199999996</v>
      </c>
      <c r="W122" s="301">
        <v>566702.56000000006</v>
      </c>
      <c r="AA122" s="301">
        <v>762624</v>
      </c>
      <c r="AB122" s="301">
        <v>15200</v>
      </c>
      <c r="AC122">
        <v>964184</v>
      </c>
      <c r="AF122">
        <v>111639.7</v>
      </c>
      <c r="AG122">
        <v>26052.94</v>
      </c>
      <c r="AK122">
        <v>28189.25</v>
      </c>
      <c r="AM122" s="244">
        <f t="shared" si="11"/>
        <v>672325.1100000001</v>
      </c>
      <c r="AN122" s="251">
        <f t="shared" si="12"/>
        <v>4650.67</v>
      </c>
      <c r="AO122" s="265">
        <f t="shared" si="13"/>
        <v>667674.44000000006</v>
      </c>
      <c r="AP122" s="266">
        <f t="shared" si="14"/>
        <v>1344526.56</v>
      </c>
      <c r="AQ122" s="266">
        <f t="shared" si="15"/>
        <v>1130065.8899999999</v>
      </c>
      <c r="AR122" s="246">
        <f t="shared" si="10"/>
        <v>214460.67000000016</v>
      </c>
    </row>
    <row r="123" spans="1:44" ht="14.4" thickBot="1" x14ac:dyDescent="0.3">
      <c r="A123" s="234" t="s">
        <v>25</v>
      </c>
      <c r="B123" s="234" t="s">
        <v>26</v>
      </c>
      <c r="C123" s="272">
        <v>1456</v>
      </c>
      <c r="D123" s="273" t="s">
        <v>912</v>
      </c>
      <c r="E123" t="s">
        <v>2697</v>
      </c>
      <c r="F123" s="301">
        <v>256836.31</v>
      </c>
      <c r="G123" s="301">
        <v>0</v>
      </c>
      <c r="H123" s="301">
        <v>82740.92</v>
      </c>
      <c r="J123">
        <v>1</v>
      </c>
      <c r="K123">
        <v>-134841.64000000001</v>
      </c>
      <c r="Q123" s="301">
        <v>0</v>
      </c>
      <c r="T123">
        <v>2649119.54</v>
      </c>
      <c r="U123">
        <v>-5153797.42</v>
      </c>
      <c r="V123">
        <v>2682356.15</v>
      </c>
      <c r="W123" s="301">
        <v>252373.3</v>
      </c>
      <c r="AA123" s="301">
        <v>74920</v>
      </c>
      <c r="AB123" s="301">
        <v>8800</v>
      </c>
      <c r="AC123">
        <v>159830</v>
      </c>
      <c r="AF123">
        <v>96482</v>
      </c>
      <c r="AG123">
        <v>1666.64</v>
      </c>
      <c r="AM123" s="244">
        <f t="shared" si="11"/>
        <v>339577.23</v>
      </c>
      <c r="AN123" s="251">
        <f t="shared" si="12"/>
        <v>0</v>
      </c>
      <c r="AO123" s="265">
        <f t="shared" si="13"/>
        <v>339577.23</v>
      </c>
      <c r="AP123" s="266">
        <f t="shared" si="14"/>
        <v>336093.3</v>
      </c>
      <c r="AQ123" s="266">
        <f t="shared" si="15"/>
        <v>257978.64</v>
      </c>
      <c r="AR123" s="246">
        <f t="shared" si="10"/>
        <v>78114.659999999974</v>
      </c>
    </row>
    <row r="124" spans="1:44" ht="14.4" thickBot="1" x14ac:dyDescent="0.3">
      <c r="A124" s="234" t="s">
        <v>25</v>
      </c>
      <c r="B124" s="234" t="s">
        <v>26</v>
      </c>
      <c r="C124" s="272">
        <v>2839</v>
      </c>
      <c r="D124" s="273" t="s">
        <v>913</v>
      </c>
      <c r="E124" t="s">
        <v>2698</v>
      </c>
      <c r="F124" s="301">
        <v>491529.91</v>
      </c>
      <c r="G124" s="301">
        <v>0</v>
      </c>
      <c r="H124" s="301">
        <v>4555</v>
      </c>
      <c r="J124">
        <v>-156.97999999999999</v>
      </c>
      <c r="K124">
        <v>24750.69</v>
      </c>
      <c r="N124" s="301">
        <v>2500</v>
      </c>
      <c r="Q124" s="301">
        <v>-467.6</v>
      </c>
      <c r="S124">
        <v>80000</v>
      </c>
      <c r="T124">
        <v>102744.59</v>
      </c>
      <c r="U124">
        <v>-1873194.25</v>
      </c>
      <c r="V124">
        <v>2132666.9300000002</v>
      </c>
      <c r="W124" s="301">
        <v>324444.3</v>
      </c>
      <c r="AA124" s="301">
        <v>402640</v>
      </c>
      <c r="AB124" s="301">
        <v>22440</v>
      </c>
      <c r="AC124">
        <v>516622</v>
      </c>
      <c r="AF124">
        <v>134475.20000000001</v>
      </c>
      <c r="AG124">
        <v>19483.759999999998</v>
      </c>
      <c r="AK124">
        <v>2300</v>
      </c>
      <c r="AM124" s="244">
        <f t="shared" si="11"/>
        <v>496084.91</v>
      </c>
      <c r="AN124" s="251">
        <f t="shared" si="12"/>
        <v>2032.4</v>
      </c>
      <c r="AO124" s="265">
        <f t="shared" si="13"/>
        <v>494052.50999999995</v>
      </c>
      <c r="AP124" s="266">
        <f t="shared" si="14"/>
        <v>749524.3</v>
      </c>
      <c r="AQ124" s="266">
        <f t="shared" si="15"/>
        <v>672880.96</v>
      </c>
      <c r="AR124" s="246">
        <f t="shared" si="10"/>
        <v>76643.340000000084</v>
      </c>
    </row>
    <row r="125" spans="1:44" ht="14.4" thickBot="1" x14ac:dyDescent="0.3">
      <c r="A125" s="234" t="s">
        <v>25</v>
      </c>
      <c r="B125" s="234" t="s">
        <v>26</v>
      </c>
      <c r="C125" s="272">
        <v>4801</v>
      </c>
      <c r="D125" s="273" t="s">
        <v>914</v>
      </c>
      <c r="E125" t="s">
        <v>2699</v>
      </c>
      <c r="F125" s="301">
        <v>904901.4</v>
      </c>
      <c r="G125" s="301">
        <v>0</v>
      </c>
      <c r="H125" s="301">
        <v>150658.39000000001</v>
      </c>
      <c r="J125">
        <v>852743.87</v>
      </c>
      <c r="K125">
        <v>78162.509999999995</v>
      </c>
      <c r="Q125" s="301">
        <v>0</v>
      </c>
      <c r="U125">
        <v>-940100.83</v>
      </c>
      <c r="V125">
        <v>2748053.22</v>
      </c>
      <c r="W125" s="301">
        <v>689682.83</v>
      </c>
      <c r="AA125" s="301">
        <v>685779.5</v>
      </c>
      <c r="AB125" s="301">
        <v>16510</v>
      </c>
      <c r="AC125">
        <v>822999.5</v>
      </c>
      <c r="AD125">
        <v>880</v>
      </c>
      <c r="AE125">
        <v>1480</v>
      </c>
      <c r="AF125">
        <v>173292.48</v>
      </c>
      <c r="AG125">
        <v>33866.870000000003</v>
      </c>
      <c r="AK125">
        <v>63200.51</v>
      </c>
      <c r="AM125" s="244">
        <f t="shared" si="11"/>
        <v>1055559.79</v>
      </c>
      <c r="AN125" s="251">
        <f t="shared" si="12"/>
        <v>0</v>
      </c>
      <c r="AO125" s="265">
        <f t="shared" si="13"/>
        <v>1055559.79</v>
      </c>
      <c r="AP125" s="266">
        <f t="shared" si="14"/>
        <v>1391972.33</v>
      </c>
      <c r="AQ125" s="266">
        <f t="shared" si="15"/>
        <v>1095719.3599999999</v>
      </c>
      <c r="AR125" s="246">
        <f t="shared" si="10"/>
        <v>296252.9700000002</v>
      </c>
    </row>
    <row r="126" spans="1:44" ht="14.4" thickBot="1" x14ac:dyDescent="0.3">
      <c r="A126" s="234" t="s">
        <v>25</v>
      </c>
      <c r="B126" s="234" t="s">
        <v>26</v>
      </c>
      <c r="C126" s="272">
        <v>3761</v>
      </c>
      <c r="D126" s="273" t="s">
        <v>915</v>
      </c>
      <c r="E126" t="s">
        <v>2700</v>
      </c>
      <c r="F126" s="301">
        <v>1121553.56</v>
      </c>
      <c r="G126" s="301">
        <v>0</v>
      </c>
      <c r="H126" s="301">
        <v>93199.31</v>
      </c>
      <c r="J126">
        <v>275660.88</v>
      </c>
      <c r="K126">
        <v>456769.62</v>
      </c>
      <c r="Q126" s="301">
        <v>5000</v>
      </c>
      <c r="T126">
        <v>596494.93999999994</v>
      </c>
      <c r="U126">
        <v>-1335662.26</v>
      </c>
      <c r="V126">
        <v>2407634.36</v>
      </c>
      <c r="W126" s="301">
        <v>345801.1</v>
      </c>
      <c r="AA126" s="301">
        <v>480389</v>
      </c>
      <c r="AB126" s="301">
        <v>11200</v>
      </c>
      <c r="AC126">
        <v>527843</v>
      </c>
      <c r="AF126">
        <v>100553.41</v>
      </c>
      <c r="AG126">
        <v>15871.98</v>
      </c>
      <c r="AK126">
        <v>3814.5</v>
      </c>
      <c r="AM126" s="244">
        <f t="shared" si="11"/>
        <v>1214752.8700000001</v>
      </c>
      <c r="AN126" s="251">
        <f t="shared" si="12"/>
        <v>5000</v>
      </c>
      <c r="AO126" s="265">
        <f t="shared" si="13"/>
        <v>1209752.8700000001</v>
      </c>
      <c r="AP126" s="266">
        <f t="shared" si="14"/>
        <v>837390.1</v>
      </c>
      <c r="AQ126" s="266">
        <f t="shared" si="15"/>
        <v>648082.89</v>
      </c>
      <c r="AR126" s="246">
        <f t="shared" si="10"/>
        <v>189307.20999999996</v>
      </c>
    </row>
    <row r="127" spans="1:44" ht="14.4" thickBot="1" x14ac:dyDescent="0.3">
      <c r="A127" s="234" t="s">
        <v>25</v>
      </c>
      <c r="B127" s="234" t="s">
        <v>26</v>
      </c>
      <c r="C127" s="272">
        <v>4191</v>
      </c>
      <c r="D127" s="273" t="s">
        <v>916</v>
      </c>
      <c r="E127" t="s">
        <v>2701</v>
      </c>
      <c r="F127" s="301">
        <v>333215.35999999999</v>
      </c>
      <c r="G127" s="301">
        <v>0</v>
      </c>
      <c r="H127" s="301">
        <v>104555.68</v>
      </c>
      <c r="J127">
        <v>2175616.13</v>
      </c>
      <c r="K127">
        <v>82349.279999999999</v>
      </c>
      <c r="N127" s="301">
        <v>9285</v>
      </c>
      <c r="Q127" s="301">
        <v>-968.71</v>
      </c>
      <c r="U127">
        <v>-911347.78</v>
      </c>
      <c r="V127">
        <v>3580405.02</v>
      </c>
      <c r="W127" s="301">
        <v>438429.2</v>
      </c>
      <c r="AA127" s="301">
        <v>637427</v>
      </c>
      <c r="AB127" s="301">
        <v>11200</v>
      </c>
      <c r="AC127">
        <v>844579</v>
      </c>
      <c r="AF127">
        <v>82172.639999999999</v>
      </c>
      <c r="AG127">
        <v>26897.64</v>
      </c>
      <c r="AK127">
        <v>2834</v>
      </c>
      <c r="AM127" s="244">
        <f t="shared" si="11"/>
        <v>437771.04</v>
      </c>
      <c r="AN127" s="251">
        <f t="shared" si="12"/>
        <v>8316.2900000000009</v>
      </c>
      <c r="AO127" s="265">
        <f t="shared" si="13"/>
        <v>429454.75</v>
      </c>
      <c r="AP127" s="266">
        <f t="shared" si="14"/>
        <v>1087056.2</v>
      </c>
      <c r="AQ127" s="266">
        <f t="shared" si="15"/>
        <v>956483.28</v>
      </c>
      <c r="AR127" s="246">
        <f t="shared" si="10"/>
        <v>130572.91999999993</v>
      </c>
    </row>
    <row r="128" spans="1:44" ht="14.4" thickBot="1" x14ac:dyDescent="0.3">
      <c r="A128" s="234" t="s">
        <v>25</v>
      </c>
      <c r="B128" s="234" t="s">
        <v>26</v>
      </c>
      <c r="C128" s="272">
        <v>1988</v>
      </c>
      <c r="D128" s="273" t="s">
        <v>917</v>
      </c>
      <c r="E128" t="s">
        <v>2702</v>
      </c>
      <c r="F128" s="301">
        <v>1155631.03</v>
      </c>
      <c r="G128" s="301">
        <v>-3901</v>
      </c>
      <c r="H128" s="301">
        <v>43692.38</v>
      </c>
      <c r="J128">
        <v>235683.08</v>
      </c>
      <c r="K128">
        <v>45556.52</v>
      </c>
      <c r="Q128" s="301">
        <v>216700</v>
      </c>
      <c r="T128">
        <v>1388545.52</v>
      </c>
      <c r="U128">
        <v>-2413945.5</v>
      </c>
      <c r="V128">
        <v>2242898.44</v>
      </c>
      <c r="W128" s="301">
        <v>269894.55</v>
      </c>
      <c r="AA128" s="301">
        <v>404360</v>
      </c>
      <c r="AB128" s="301">
        <v>9200</v>
      </c>
      <c r="AC128">
        <v>448253</v>
      </c>
      <c r="AD128">
        <v>30000</v>
      </c>
      <c r="AF128">
        <v>84889</v>
      </c>
      <c r="AG128">
        <v>31949</v>
      </c>
      <c r="AM128" s="244">
        <f t="shared" si="11"/>
        <v>1195422.4099999999</v>
      </c>
      <c r="AN128" s="251">
        <f t="shared" si="12"/>
        <v>216700</v>
      </c>
      <c r="AO128" s="265">
        <f t="shared" si="13"/>
        <v>978722.40999999992</v>
      </c>
      <c r="AP128" s="266">
        <f t="shared" si="14"/>
        <v>683454.55</v>
      </c>
      <c r="AQ128" s="266">
        <f t="shared" si="15"/>
        <v>595091</v>
      </c>
      <c r="AR128" s="246">
        <f t="shared" si="10"/>
        <v>88363.550000000047</v>
      </c>
    </row>
    <row r="129" spans="1:44" ht="14.4" thickBot="1" x14ac:dyDescent="0.3">
      <c r="A129" s="234" t="s">
        <v>25</v>
      </c>
      <c r="B129" s="234" t="s">
        <v>26</v>
      </c>
      <c r="C129" s="272">
        <v>2809</v>
      </c>
      <c r="D129" s="273" t="s">
        <v>918</v>
      </c>
      <c r="E129" t="s">
        <v>2790</v>
      </c>
      <c r="F129" s="301">
        <v>436967.06</v>
      </c>
      <c r="G129" s="301">
        <v>0</v>
      </c>
      <c r="H129" s="301">
        <v>84648.27</v>
      </c>
      <c r="J129">
        <v>113775</v>
      </c>
      <c r="K129">
        <v>602451.22</v>
      </c>
      <c r="Q129" s="301">
        <v>7838</v>
      </c>
      <c r="T129">
        <v>-4189079.08</v>
      </c>
      <c r="U129">
        <v>1483739.32</v>
      </c>
      <c r="V129">
        <v>3888577.01</v>
      </c>
      <c r="W129" s="301">
        <v>317533.11</v>
      </c>
      <c r="AA129" s="301">
        <v>461184.2</v>
      </c>
      <c r="AC129">
        <v>497118.2</v>
      </c>
      <c r="AF129">
        <v>142792.81</v>
      </c>
      <c r="AG129">
        <v>16100</v>
      </c>
      <c r="AM129" s="244">
        <f t="shared" si="11"/>
        <v>521615.33</v>
      </c>
      <c r="AN129" s="251">
        <f t="shared" si="12"/>
        <v>7838</v>
      </c>
      <c r="AO129" s="265">
        <f t="shared" si="13"/>
        <v>513777.33</v>
      </c>
      <c r="AP129" s="266">
        <f t="shared" si="14"/>
        <v>778717.31</v>
      </c>
      <c r="AQ129" s="266">
        <f t="shared" si="15"/>
        <v>656011.01</v>
      </c>
      <c r="AR129" s="246">
        <f t="shared" si="10"/>
        <v>122706.30000000005</v>
      </c>
    </row>
    <row r="130" spans="1:44" ht="14.4" thickBot="1" x14ac:dyDescent="0.3">
      <c r="A130" s="234" t="s">
        <v>25</v>
      </c>
      <c r="B130" s="234" t="s">
        <v>26</v>
      </c>
      <c r="C130" s="272">
        <v>2809</v>
      </c>
      <c r="D130" s="273" t="s">
        <v>919</v>
      </c>
      <c r="E130" t="s">
        <v>2791</v>
      </c>
      <c r="F130" s="301">
        <v>93405.03</v>
      </c>
      <c r="G130" s="301">
        <v>0</v>
      </c>
      <c r="H130" s="301">
        <v>128.41</v>
      </c>
      <c r="I130" s="301">
        <v>0</v>
      </c>
      <c r="J130">
        <v>3306942.21</v>
      </c>
      <c r="K130">
        <v>228172.96</v>
      </c>
      <c r="L130">
        <v>0</v>
      </c>
      <c r="M130">
        <v>0</v>
      </c>
      <c r="N130" s="301">
        <v>0</v>
      </c>
      <c r="O130" s="301">
        <v>0</v>
      </c>
      <c r="P130" s="301">
        <v>0</v>
      </c>
      <c r="Q130" s="301">
        <v>50680</v>
      </c>
      <c r="R130" s="301">
        <v>0</v>
      </c>
      <c r="S130">
        <v>0</v>
      </c>
      <c r="T130">
        <v>-3565905.4</v>
      </c>
      <c r="U130">
        <v>1248941.1399999999</v>
      </c>
      <c r="V130">
        <v>6097995.7300000004</v>
      </c>
      <c r="W130" s="301">
        <v>261087.46</v>
      </c>
      <c r="AA130" s="301">
        <v>340640</v>
      </c>
      <c r="AB130" s="301">
        <v>16218.4</v>
      </c>
      <c r="AC130">
        <v>428418.4</v>
      </c>
      <c r="AF130">
        <v>127986.39</v>
      </c>
      <c r="AG130">
        <v>79001.8</v>
      </c>
      <c r="AJ130">
        <v>3694.86</v>
      </c>
      <c r="AK130">
        <v>0</v>
      </c>
      <c r="AM130" s="244">
        <f t="shared" si="11"/>
        <v>93533.440000000002</v>
      </c>
      <c r="AN130" s="251">
        <f t="shared" si="12"/>
        <v>50680</v>
      </c>
      <c r="AO130" s="265">
        <f t="shared" si="13"/>
        <v>42853.440000000002</v>
      </c>
      <c r="AP130" s="266">
        <f t="shared" si="14"/>
        <v>617945.86</v>
      </c>
      <c r="AQ130" s="266">
        <f t="shared" si="15"/>
        <v>639101.45000000007</v>
      </c>
      <c r="AR130" s="246">
        <f t="shared" si="10"/>
        <v>-21155.590000000084</v>
      </c>
    </row>
    <row r="131" spans="1:44" ht="14.4" thickBot="1" x14ac:dyDescent="0.3">
      <c r="A131" s="234" t="s">
        <v>314</v>
      </c>
      <c r="B131" s="234" t="s">
        <v>35</v>
      </c>
      <c r="C131" s="272">
        <v>8788</v>
      </c>
      <c r="D131" s="273" t="s">
        <v>920</v>
      </c>
      <c r="E131" t="s">
        <v>2703</v>
      </c>
      <c r="F131" s="301">
        <v>567586.57999999996</v>
      </c>
      <c r="G131" s="301">
        <v>112725</v>
      </c>
      <c r="H131" s="301">
        <v>349275.95</v>
      </c>
      <c r="J131">
        <v>422574.29</v>
      </c>
      <c r="K131">
        <v>92519.33</v>
      </c>
      <c r="N131" s="301">
        <v>0</v>
      </c>
      <c r="Q131" s="301">
        <v>6528</v>
      </c>
      <c r="S131">
        <v>61620</v>
      </c>
      <c r="U131">
        <v>-2880336.36</v>
      </c>
      <c r="V131">
        <v>3801437.29</v>
      </c>
      <c r="W131" s="301">
        <v>851656.11</v>
      </c>
      <c r="AA131" s="301">
        <v>450156</v>
      </c>
      <c r="AB131" s="301">
        <v>546501.34</v>
      </c>
      <c r="AC131">
        <v>703779</v>
      </c>
      <c r="AF131">
        <v>317261.15999999997</v>
      </c>
      <c r="AG131">
        <v>20550.099999999999</v>
      </c>
      <c r="AK131">
        <v>80930</v>
      </c>
      <c r="AM131" s="244">
        <f t="shared" si="11"/>
        <v>1029587.53</v>
      </c>
      <c r="AN131" s="251">
        <f t="shared" si="12"/>
        <v>6528</v>
      </c>
      <c r="AO131" s="265">
        <f t="shared" si="13"/>
        <v>1023059.53</v>
      </c>
      <c r="AP131" s="266">
        <f t="shared" si="14"/>
        <v>1848313.4499999997</v>
      </c>
      <c r="AQ131" s="266">
        <f t="shared" si="15"/>
        <v>1122520.2599999998</v>
      </c>
      <c r="AR131" s="246">
        <f t="shared" si="10"/>
        <v>725793.19</v>
      </c>
    </row>
    <row r="132" spans="1:44" ht="14.4" thickBot="1" x14ac:dyDescent="0.3">
      <c r="A132" s="234" t="s">
        <v>314</v>
      </c>
      <c r="B132" s="234" t="s">
        <v>35</v>
      </c>
      <c r="C132" s="272">
        <v>4890</v>
      </c>
      <c r="D132" s="273" t="s">
        <v>921</v>
      </c>
      <c r="E132" t="s">
        <v>2704</v>
      </c>
      <c r="F132" s="301">
        <v>537004.26</v>
      </c>
      <c r="G132" s="301">
        <v>13175.5</v>
      </c>
      <c r="H132" s="301">
        <v>560147.73</v>
      </c>
      <c r="J132">
        <v>370165.6</v>
      </c>
      <c r="K132">
        <v>104342.84</v>
      </c>
      <c r="N132" s="301">
        <v>7200</v>
      </c>
      <c r="Q132" s="301">
        <v>5986</v>
      </c>
      <c r="S132">
        <v>118331</v>
      </c>
      <c r="U132">
        <v>-1261859.77</v>
      </c>
      <c r="V132">
        <v>2453088.7400000002</v>
      </c>
      <c r="W132" s="301">
        <v>775103.29</v>
      </c>
      <c r="X132" s="301">
        <v>40200</v>
      </c>
      <c r="AA132" s="301">
        <v>441227</v>
      </c>
      <c r="AB132" s="301">
        <v>84600</v>
      </c>
      <c r="AC132">
        <v>695420</v>
      </c>
      <c r="AD132">
        <v>13500</v>
      </c>
      <c r="AF132">
        <v>180257.13</v>
      </c>
      <c r="AG132">
        <v>16234.04</v>
      </c>
      <c r="AK132">
        <v>58601.919999999998</v>
      </c>
      <c r="AM132" s="244">
        <f t="shared" si="11"/>
        <v>1110327.49</v>
      </c>
      <c r="AN132" s="251">
        <f t="shared" si="12"/>
        <v>13186</v>
      </c>
      <c r="AO132" s="265">
        <f t="shared" si="13"/>
        <v>1097141.49</v>
      </c>
      <c r="AP132" s="266">
        <f t="shared" si="14"/>
        <v>1341130.29</v>
      </c>
      <c r="AQ132" s="266">
        <f t="shared" si="15"/>
        <v>964013.09000000008</v>
      </c>
      <c r="AR132" s="246">
        <f t="shared" ref="AR132:AR195" si="16">AP132-AQ132</f>
        <v>377117.19999999995</v>
      </c>
    </row>
    <row r="133" spans="1:44" ht="14.4" thickBot="1" x14ac:dyDescent="0.3">
      <c r="A133" s="234" t="s">
        <v>314</v>
      </c>
      <c r="B133" s="234" t="s">
        <v>35</v>
      </c>
      <c r="C133" s="272">
        <v>8526</v>
      </c>
      <c r="D133" s="273" t="s">
        <v>922</v>
      </c>
      <c r="E133" t="s">
        <v>2705</v>
      </c>
      <c r="F133" s="301">
        <v>862209.49</v>
      </c>
      <c r="G133" s="301">
        <v>41467.33</v>
      </c>
      <c r="H133" s="301">
        <v>332791.65000000002</v>
      </c>
      <c r="J133">
        <v>291892.76</v>
      </c>
      <c r="K133">
        <v>588714.96</v>
      </c>
      <c r="N133" s="301">
        <v>1000</v>
      </c>
      <c r="Q133" s="301">
        <v>3364</v>
      </c>
      <c r="S133">
        <v>166000</v>
      </c>
      <c r="U133">
        <v>-1680277.7</v>
      </c>
      <c r="V133">
        <v>3154881.69</v>
      </c>
      <c r="W133" s="301">
        <v>1138307.78</v>
      </c>
      <c r="X133" s="301">
        <v>206100</v>
      </c>
      <c r="AA133" s="301">
        <v>963709</v>
      </c>
      <c r="AB133" s="301">
        <v>188202.86</v>
      </c>
      <c r="AC133">
        <v>1110857</v>
      </c>
      <c r="AF133">
        <v>629058.89</v>
      </c>
      <c r="AG133">
        <v>55191.46</v>
      </c>
      <c r="AK133">
        <v>57247.31</v>
      </c>
      <c r="AM133" s="244">
        <f t="shared" si="11"/>
        <v>1236468.47</v>
      </c>
      <c r="AN133" s="251">
        <f t="shared" si="12"/>
        <v>4364</v>
      </c>
      <c r="AO133" s="265">
        <f t="shared" si="13"/>
        <v>1232104.47</v>
      </c>
      <c r="AP133" s="266">
        <f t="shared" si="14"/>
        <v>2496319.64</v>
      </c>
      <c r="AQ133" s="266">
        <f t="shared" si="15"/>
        <v>1852354.6600000001</v>
      </c>
      <c r="AR133" s="246">
        <f t="shared" si="16"/>
        <v>643964.98</v>
      </c>
    </row>
    <row r="134" spans="1:44" ht="14.4" thickBot="1" x14ac:dyDescent="0.3">
      <c r="A134" s="234" t="s">
        <v>314</v>
      </c>
      <c r="B134" s="234" t="s">
        <v>35</v>
      </c>
      <c r="C134" s="272">
        <v>6442</v>
      </c>
      <c r="D134" s="273" t="s">
        <v>923</v>
      </c>
      <c r="E134" t="s">
        <v>2706</v>
      </c>
      <c r="F134" s="301">
        <v>666186.43999999994</v>
      </c>
      <c r="G134" s="301">
        <v>165670.9</v>
      </c>
      <c r="H134" s="301">
        <v>187366.42</v>
      </c>
      <c r="J134">
        <v>83586.38</v>
      </c>
      <c r="K134">
        <v>280017.11</v>
      </c>
      <c r="N134" s="301">
        <v>0</v>
      </c>
      <c r="Q134" s="301">
        <v>6384</v>
      </c>
      <c r="S134">
        <v>61875</v>
      </c>
      <c r="T134">
        <v>-134551.09</v>
      </c>
      <c r="U134">
        <v>1950</v>
      </c>
      <c r="V134">
        <v>1192306.58</v>
      </c>
      <c r="W134" s="301">
        <v>1115414.98</v>
      </c>
      <c r="X134" s="301">
        <v>20424</v>
      </c>
      <c r="AA134" s="301">
        <v>347354</v>
      </c>
      <c r="AB134" s="301">
        <v>124842.96</v>
      </c>
      <c r="AC134">
        <v>627091</v>
      </c>
      <c r="AF134">
        <v>382105.21</v>
      </c>
      <c r="AG134">
        <v>23318.22</v>
      </c>
      <c r="AK134">
        <v>171767.8</v>
      </c>
      <c r="AM134" s="244">
        <f t="shared" si="11"/>
        <v>1019223.76</v>
      </c>
      <c r="AN134" s="251">
        <f t="shared" si="12"/>
        <v>6384</v>
      </c>
      <c r="AO134" s="265">
        <f t="shared" si="13"/>
        <v>1012839.76</v>
      </c>
      <c r="AP134" s="266">
        <f t="shared" si="14"/>
        <v>1608035.94</v>
      </c>
      <c r="AQ134" s="266">
        <f t="shared" si="15"/>
        <v>1204282.23</v>
      </c>
      <c r="AR134" s="246">
        <f t="shared" si="16"/>
        <v>403753.70999999996</v>
      </c>
    </row>
    <row r="135" spans="1:44" ht="14.4" thickBot="1" x14ac:dyDescent="0.3">
      <c r="A135" s="234" t="s">
        <v>314</v>
      </c>
      <c r="B135" s="234" t="s">
        <v>35</v>
      </c>
      <c r="C135" s="272">
        <v>3652</v>
      </c>
      <c r="D135" s="273" t="s">
        <v>924</v>
      </c>
      <c r="E135" t="s">
        <v>2707</v>
      </c>
      <c r="F135" s="301">
        <v>852285.2</v>
      </c>
      <c r="G135" s="301">
        <v>45789.5</v>
      </c>
      <c r="H135" s="301">
        <v>108443.2</v>
      </c>
      <c r="J135">
        <v>542842.62</v>
      </c>
      <c r="K135">
        <v>281542.65000000002</v>
      </c>
      <c r="N135" s="301">
        <v>0</v>
      </c>
      <c r="Q135" s="301">
        <v>2890</v>
      </c>
      <c r="U135">
        <v>-540340.19999999995</v>
      </c>
      <c r="V135">
        <v>2072080.16</v>
      </c>
      <c r="W135" s="301">
        <v>651251.6</v>
      </c>
      <c r="AA135" s="301">
        <v>592140.18999999994</v>
      </c>
      <c r="AB135" s="301">
        <v>215246.65</v>
      </c>
      <c r="AC135">
        <v>715115.19</v>
      </c>
      <c r="AF135">
        <v>233213.51</v>
      </c>
      <c r="AG135">
        <v>49232.36</v>
      </c>
      <c r="AK135">
        <v>72899.25</v>
      </c>
      <c r="AM135" s="244">
        <f t="shared" si="11"/>
        <v>1006517.8999999999</v>
      </c>
      <c r="AN135" s="251">
        <f t="shared" si="12"/>
        <v>2890</v>
      </c>
      <c r="AO135" s="265">
        <f t="shared" si="13"/>
        <v>1003627.8999999999</v>
      </c>
      <c r="AP135" s="266">
        <f t="shared" si="14"/>
        <v>1458638.44</v>
      </c>
      <c r="AQ135" s="266">
        <f t="shared" si="15"/>
        <v>1070460.31</v>
      </c>
      <c r="AR135" s="246">
        <f t="shared" si="16"/>
        <v>388178.12999999989</v>
      </c>
    </row>
    <row r="136" spans="1:44" ht="14.4" thickBot="1" x14ac:dyDescent="0.3">
      <c r="A136" s="234" t="s">
        <v>314</v>
      </c>
      <c r="B136" s="234" t="s">
        <v>35</v>
      </c>
      <c r="C136" s="272">
        <v>7302</v>
      </c>
      <c r="D136" s="273" t="s">
        <v>925</v>
      </c>
      <c r="E136" t="s">
        <v>2708</v>
      </c>
      <c r="F136" s="301">
        <v>921249.44</v>
      </c>
      <c r="G136" s="301">
        <v>12368</v>
      </c>
      <c r="H136" s="301">
        <v>904062.64</v>
      </c>
      <c r="J136">
        <v>379489.65</v>
      </c>
      <c r="K136">
        <v>156419.69</v>
      </c>
      <c r="N136" s="301">
        <v>30527</v>
      </c>
      <c r="Q136" s="301">
        <v>2978</v>
      </c>
      <c r="S136">
        <v>18000</v>
      </c>
      <c r="U136">
        <v>-1434575.66</v>
      </c>
      <c r="V136">
        <v>3517785.78</v>
      </c>
      <c r="W136" s="301">
        <v>1608207.19</v>
      </c>
      <c r="X136" s="301">
        <v>9000</v>
      </c>
      <c r="AA136" s="301">
        <v>303692</v>
      </c>
      <c r="AB136" s="301">
        <v>78900</v>
      </c>
      <c r="AC136">
        <v>437126</v>
      </c>
      <c r="AF136">
        <v>456079.6</v>
      </c>
      <c r="AG136">
        <v>12419.12</v>
      </c>
      <c r="AK136">
        <v>726410.77</v>
      </c>
      <c r="AM136" s="244">
        <f t="shared" si="11"/>
        <v>1837680.08</v>
      </c>
      <c r="AN136" s="251">
        <f t="shared" si="12"/>
        <v>33505</v>
      </c>
      <c r="AO136" s="265">
        <f t="shared" si="13"/>
        <v>1804175.08</v>
      </c>
      <c r="AP136" s="266">
        <f t="shared" si="14"/>
        <v>1999799.19</v>
      </c>
      <c r="AQ136" s="266">
        <f t="shared" si="15"/>
        <v>1632035.49</v>
      </c>
      <c r="AR136" s="246">
        <f t="shared" si="16"/>
        <v>367763.69999999995</v>
      </c>
    </row>
    <row r="137" spans="1:44" ht="14.4" thickBot="1" x14ac:dyDescent="0.3">
      <c r="A137" s="234" t="s">
        <v>314</v>
      </c>
      <c r="B137" s="234" t="s">
        <v>35</v>
      </c>
      <c r="C137" s="272">
        <v>3122</v>
      </c>
      <c r="D137" s="273" t="s">
        <v>926</v>
      </c>
      <c r="E137" t="s">
        <v>2709</v>
      </c>
      <c r="F137" s="301">
        <v>564669.35</v>
      </c>
      <c r="G137" s="301">
        <v>107603.25</v>
      </c>
      <c r="H137" s="301">
        <v>76359.27</v>
      </c>
      <c r="J137">
        <v>490159.02</v>
      </c>
      <c r="K137">
        <v>201000.25</v>
      </c>
      <c r="N137" s="301">
        <v>0</v>
      </c>
      <c r="Q137" s="301">
        <v>2960</v>
      </c>
      <c r="S137">
        <v>87005</v>
      </c>
      <c r="U137">
        <v>-1414854.76</v>
      </c>
      <c r="V137">
        <v>2461639.23</v>
      </c>
      <c r="W137" s="301">
        <v>679318.73</v>
      </c>
      <c r="X137" s="301">
        <v>80000</v>
      </c>
      <c r="AA137" s="301">
        <v>648416</v>
      </c>
      <c r="AB137" s="301">
        <v>70000</v>
      </c>
      <c r="AC137">
        <v>770662</v>
      </c>
      <c r="AD137">
        <v>1200</v>
      </c>
      <c r="AF137">
        <v>285394.78000000003</v>
      </c>
      <c r="AG137">
        <v>54483.12</v>
      </c>
      <c r="AK137">
        <v>49964</v>
      </c>
      <c r="AM137" s="244">
        <f t="shared" si="11"/>
        <v>748631.87</v>
      </c>
      <c r="AN137" s="251">
        <f t="shared" si="12"/>
        <v>2960</v>
      </c>
      <c r="AO137" s="265">
        <f t="shared" si="13"/>
        <v>745671.87</v>
      </c>
      <c r="AP137" s="266">
        <f t="shared" si="14"/>
        <v>1477734.73</v>
      </c>
      <c r="AQ137" s="266">
        <f t="shared" si="15"/>
        <v>1161703.9000000001</v>
      </c>
      <c r="AR137" s="246">
        <f t="shared" si="16"/>
        <v>316030.82999999984</v>
      </c>
    </row>
    <row r="138" spans="1:44" ht="14.4" thickBot="1" x14ac:dyDescent="0.3">
      <c r="A138" s="234" t="s">
        <v>314</v>
      </c>
      <c r="B138" s="234" t="s">
        <v>35</v>
      </c>
      <c r="C138" s="272">
        <v>3540</v>
      </c>
      <c r="D138" s="273" t="s">
        <v>927</v>
      </c>
      <c r="E138" t="s">
        <v>2710</v>
      </c>
      <c r="F138" s="301">
        <v>411991.6</v>
      </c>
      <c r="G138" s="301">
        <v>7476</v>
      </c>
      <c r="H138" s="301">
        <v>221517.4</v>
      </c>
      <c r="J138">
        <v>1712324.11</v>
      </c>
      <c r="K138">
        <v>121536.66</v>
      </c>
      <c r="N138" s="301">
        <v>0</v>
      </c>
      <c r="Q138" s="301">
        <v>2860</v>
      </c>
      <c r="S138">
        <v>170100</v>
      </c>
      <c r="U138">
        <v>740326.99</v>
      </c>
      <c r="V138">
        <v>1490475.39</v>
      </c>
      <c r="W138" s="301">
        <v>491488.45</v>
      </c>
      <c r="AA138" s="301">
        <v>547600</v>
      </c>
      <c r="AB138" s="301">
        <v>151973</v>
      </c>
      <c r="AC138">
        <v>706332</v>
      </c>
      <c r="AF138">
        <v>188743.02</v>
      </c>
      <c r="AG138">
        <v>59691.99</v>
      </c>
      <c r="AK138">
        <v>58915.31</v>
      </c>
      <c r="AM138" s="244">
        <f t="shared" si="11"/>
        <v>640985</v>
      </c>
      <c r="AN138" s="251">
        <f t="shared" si="12"/>
        <v>2860</v>
      </c>
      <c r="AO138" s="265">
        <f t="shared" si="13"/>
        <v>638125</v>
      </c>
      <c r="AP138" s="266">
        <f t="shared" si="14"/>
        <v>1191061.45</v>
      </c>
      <c r="AQ138" s="266">
        <f t="shared" si="15"/>
        <v>1013682.3200000001</v>
      </c>
      <c r="AR138" s="246">
        <f t="shared" si="16"/>
        <v>177379.12999999989</v>
      </c>
    </row>
    <row r="139" spans="1:44" ht="14.4" thickBot="1" x14ac:dyDescent="0.3">
      <c r="A139" s="234" t="s">
        <v>314</v>
      </c>
      <c r="B139" s="234" t="s">
        <v>35</v>
      </c>
      <c r="C139" s="272">
        <v>8043</v>
      </c>
      <c r="D139" s="273" t="s">
        <v>928</v>
      </c>
      <c r="E139" t="s">
        <v>2711</v>
      </c>
      <c r="F139" s="301">
        <v>356763.27</v>
      </c>
      <c r="G139" s="301">
        <v>24486.65</v>
      </c>
      <c r="H139" s="301">
        <v>437408.92</v>
      </c>
      <c r="J139">
        <v>1104580.03</v>
      </c>
      <c r="K139">
        <v>436117.97</v>
      </c>
      <c r="N139" s="301">
        <v>5500</v>
      </c>
      <c r="Q139" s="301">
        <v>5902</v>
      </c>
      <c r="S139">
        <v>-14310</v>
      </c>
      <c r="U139">
        <v>-1569739.96</v>
      </c>
      <c r="V139">
        <v>3529981.97</v>
      </c>
      <c r="W139" s="301">
        <v>1081117.93</v>
      </c>
      <c r="AA139" s="301">
        <v>790157</v>
      </c>
      <c r="AB139" s="301">
        <v>283060.46000000002</v>
      </c>
      <c r="AC139">
        <v>1040645</v>
      </c>
      <c r="AF139">
        <v>473599.33</v>
      </c>
      <c r="AG139">
        <v>53081.9</v>
      </c>
      <c r="AK139">
        <v>33867.75</v>
      </c>
      <c r="AM139" s="244">
        <f t="shared" ref="AM139:AM202" si="17">SUM(F139:I139)</f>
        <v>818658.84000000008</v>
      </c>
      <c r="AN139" s="251">
        <f t="shared" ref="AN139:AN202" si="18">SUM(N139:R139)</f>
        <v>11402</v>
      </c>
      <c r="AO139" s="265">
        <f t="shared" ref="AO139:AO202" si="19">AM139-AN139</f>
        <v>807256.84000000008</v>
      </c>
      <c r="AP139" s="266">
        <f t="shared" ref="AP139:AP202" si="20">SUM(W139:AB139)</f>
        <v>2154335.39</v>
      </c>
      <c r="AQ139" s="266">
        <f t="shared" ref="AQ139:AQ202" si="21">SUM(AC139:AL139)</f>
        <v>1601193.98</v>
      </c>
      <c r="AR139" s="246">
        <f t="shared" si="16"/>
        <v>553141.41000000015</v>
      </c>
    </row>
    <row r="140" spans="1:44" ht="14.4" thickBot="1" x14ac:dyDescent="0.3">
      <c r="A140" s="234" t="s">
        <v>314</v>
      </c>
      <c r="B140" s="234" t="s">
        <v>35</v>
      </c>
      <c r="C140" s="272">
        <v>4264</v>
      </c>
      <c r="D140" s="273" t="s">
        <v>929</v>
      </c>
      <c r="E140" t="s">
        <v>2712</v>
      </c>
      <c r="F140" s="301">
        <v>749379.31</v>
      </c>
      <c r="G140" s="301">
        <v>182251.5</v>
      </c>
      <c r="H140" s="301">
        <v>166183.18</v>
      </c>
      <c r="J140">
        <v>323404.83</v>
      </c>
      <c r="K140">
        <v>175158.55</v>
      </c>
      <c r="N140" s="301">
        <v>0</v>
      </c>
      <c r="Q140" s="301">
        <v>1288</v>
      </c>
      <c r="S140">
        <v>111825</v>
      </c>
      <c r="U140">
        <v>-242976.92</v>
      </c>
      <c r="V140">
        <v>1467910.57</v>
      </c>
      <c r="W140" s="301">
        <v>1896077.84</v>
      </c>
      <c r="AA140" s="301">
        <v>471575</v>
      </c>
      <c r="AB140" s="301">
        <v>93726.79</v>
      </c>
      <c r="AC140">
        <v>555707</v>
      </c>
      <c r="AF140">
        <v>358824.86</v>
      </c>
      <c r="AG140">
        <v>24110.799999999999</v>
      </c>
      <c r="AK140">
        <v>1086406.25</v>
      </c>
      <c r="AM140" s="244">
        <f t="shared" si="17"/>
        <v>1097813.99</v>
      </c>
      <c r="AN140" s="251">
        <f t="shared" si="18"/>
        <v>1288</v>
      </c>
      <c r="AO140" s="265">
        <f t="shared" si="19"/>
        <v>1096525.99</v>
      </c>
      <c r="AP140" s="266">
        <f t="shared" si="20"/>
        <v>2461379.63</v>
      </c>
      <c r="AQ140" s="266">
        <f t="shared" si="21"/>
        <v>2025048.9100000001</v>
      </c>
      <c r="AR140" s="246">
        <f t="shared" si="16"/>
        <v>436330.71999999974</v>
      </c>
    </row>
    <row r="141" spans="1:44" ht="14.4" thickBot="1" x14ac:dyDescent="0.3">
      <c r="A141" s="234" t="s">
        <v>314</v>
      </c>
      <c r="B141" s="234" t="s">
        <v>35</v>
      </c>
      <c r="C141" s="272">
        <v>4475</v>
      </c>
      <c r="D141" s="273" t="s">
        <v>930</v>
      </c>
      <c r="E141" t="s">
        <v>2713</v>
      </c>
      <c r="F141" s="301">
        <v>250328.57</v>
      </c>
      <c r="G141" s="301">
        <v>8137</v>
      </c>
      <c r="H141" s="301">
        <v>94758.84</v>
      </c>
      <c r="J141">
        <v>240830.64</v>
      </c>
      <c r="K141">
        <v>206042.04</v>
      </c>
      <c r="N141" s="301">
        <v>10000</v>
      </c>
      <c r="Q141" s="301">
        <v>1876</v>
      </c>
      <c r="S141">
        <v>27525</v>
      </c>
      <c r="U141">
        <v>218811.11</v>
      </c>
      <c r="V141">
        <v>431311.75</v>
      </c>
      <c r="W141" s="301">
        <v>1032177.1</v>
      </c>
      <c r="Y141" s="301">
        <v>252.5</v>
      </c>
      <c r="AA141" s="301">
        <v>431008.5</v>
      </c>
      <c r="AB141" s="301">
        <v>70000</v>
      </c>
      <c r="AC141">
        <v>589461.5</v>
      </c>
      <c r="AF141">
        <v>260335.37</v>
      </c>
      <c r="AG141">
        <v>25973.26</v>
      </c>
      <c r="AK141">
        <v>414397</v>
      </c>
      <c r="AM141" s="244">
        <f t="shared" si="17"/>
        <v>353224.41000000003</v>
      </c>
      <c r="AN141" s="251">
        <f t="shared" si="18"/>
        <v>11876</v>
      </c>
      <c r="AO141" s="265">
        <f t="shared" si="19"/>
        <v>341348.41000000003</v>
      </c>
      <c r="AP141" s="266">
        <f t="shared" si="20"/>
        <v>1533438.1</v>
      </c>
      <c r="AQ141" s="266">
        <f t="shared" si="21"/>
        <v>1290167.1299999999</v>
      </c>
      <c r="AR141" s="246">
        <f t="shared" si="16"/>
        <v>243270.9700000002</v>
      </c>
    </row>
    <row r="142" spans="1:44" ht="14.4" thickBot="1" x14ac:dyDescent="0.3">
      <c r="A142" s="234" t="s">
        <v>314</v>
      </c>
      <c r="B142" s="234" t="s">
        <v>35</v>
      </c>
      <c r="C142" s="272">
        <v>4153</v>
      </c>
      <c r="D142" s="273" t="s">
        <v>931</v>
      </c>
      <c r="E142" t="s">
        <v>2714</v>
      </c>
      <c r="F142" s="301">
        <v>469064.98</v>
      </c>
      <c r="G142" s="301">
        <v>56898.5</v>
      </c>
      <c r="H142" s="301">
        <v>175791.86</v>
      </c>
      <c r="J142">
        <v>476776.91</v>
      </c>
      <c r="K142">
        <v>435604.13</v>
      </c>
      <c r="N142" s="301">
        <v>5000</v>
      </c>
      <c r="Q142" s="301">
        <v>2448</v>
      </c>
      <c r="S142">
        <v>35970</v>
      </c>
      <c r="U142">
        <v>-781600.61</v>
      </c>
      <c r="V142">
        <v>2115546</v>
      </c>
      <c r="W142" s="301">
        <v>752208.57</v>
      </c>
      <c r="X142" s="301">
        <v>20000</v>
      </c>
      <c r="AA142" s="301">
        <v>519120</v>
      </c>
      <c r="AB142" s="301">
        <v>104289.63</v>
      </c>
      <c r="AC142">
        <v>630142</v>
      </c>
      <c r="AF142">
        <v>283861.21000000002</v>
      </c>
      <c r="AG142">
        <v>77136.399999999994</v>
      </c>
      <c r="AK142">
        <v>55397.8</v>
      </c>
      <c r="AM142" s="244">
        <f t="shared" si="17"/>
        <v>701755.34</v>
      </c>
      <c r="AN142" s="251">
        <f t="shared" si="18"/>
        <v>7448</v>
      </c>
      <c r="AO142" s="265">
        <f t="shared" si="19"/>
        <v>694307.34</v>
      </c>
      <c r="AP142" s="266">
        <f t="shared" si="20"/>
        <v>1395618.1999999997</v>
      </c>
      <c r="AQ142" s="266">
        <f t="shared" si="21"/>
        <v>1046537.41</v>
      </c>
      <c r="AR142" s="246">
        <f t="shared" si="16"/>
        <v>349080.78999999969</v>
      </c>
    </row>
    <row r="143" spans="1:44" ht="14.4" thickBot="1" x14ac:dyDescent="0.3">
      <c r="A143" s="234" t="s">
        <v>314</v>
      </c>
      <c r="B143" s="234" t="s">
        <v>35</v>
      </c>
      <c r="C143" s="272">
        <v>2552</v>
      </c>
      <c r="D143" s="273" t="s">
        <v>932</v>
      </c>
      <c r="E143" t="s">
        <v>2715</v>
      </c>
      <c r="F143" s="301">
        <v>178333.73</v>
      </c>
      <c r="G143" s="301">
        <v>17940.150000000001</v>
      </c>
      <c r="H143" s="301">
        <v>183022.78</v>
      </c>
      <c r="J143">
        <v>932621.38</v>
      </c>
      <c r="K143">
        <v>97357.66</v>
      </c>
      <c r="N143" s="301">
        <v>0</v>
      </c>
      <c r="Q143" s="301">
        <v>3822</v>
      </c>
      <c r="U143">
        <v>-922601.01</v>
      </c>
      <c r="V143">
        <v>2263113.85</v>
      </c>
      <c r="W143" s="301">
        <v>496250.48</v>
      </c>
      <c r="AA143" s="301">
        <v>330328.5</v>
      </c>
      <c r="AB143" s="301">
        <v>79200</v>
      </c>
      <c r="AC143">
        <v>490783.5</v>
      </c>
      <c r="AF143">
        <v>148180.99</v>
      </c>
      <c r="AG143">
        <v>64161.120000000003</v>
      </c>
      <c r="AK143">
        <v>48084.45</v>
      </c>
      <c r="AM143" s="244">
        <f t="shared" si="17"/>
        <v>379296.66000000003</v>
      </c>
      <c r="AN143" s="251">
        <f t="shared" si="18"/>
        <v>3822</v>
      </c>
      <c r="AO143" s="265">
        <f t="shared" si="19"/>
        <v>375474.66000000003</v>
      </c>
      <c r="AP143" s="266">
        <f t="shared" si="20"/>
        <v>905778.98</v>
      </c>
      <c r="AQ143" s="266">
        <f t="shared" si="21"/>
        <v>751210.05999999994</v>
      </c>
      <c r="AR143" s="246">
        <f t="shared" si="16"/>
        <v>154568.92000000004</v>
      </c>
    </row>
    <row r="144" spans="1:44" ht="14.4" thickBot="1" x14ac:dyDescent="0.3">
      <c r="A144" s="234" t="s">
        <v>314</v>
      </c>
      <c r="B144" s="234" t="s">
        <v>35</v>
      </c>
      <c r="C144" s="272">
        <v>5199</v>
      </c>
      <c r="D144" s="273" t="s">
        <v>933</v>
      </c>
      <c r="E144" t="s">
        <v>2716</v>
      </c>
      <c r="F144" s="301">
        <v>191082.75</v>
      </c>
      <c r="G144" s="301">
        <v>117176.5</v>
      </c>
      <c r="H144" s="301">
        <v>562049.29</v>
      </c>
      <c r="J144">
        <v>632021.19999999995</v>
      </c>
      <c r="K144">
        <v>176276.5</v>
      </c>
      <c r="N144" s="301">
        <v>4000</v>
      </c>
      <c r="Q144" s="301">
        <v>2678</v>
      </c>
      <c r="S144">
        <v>27500</v>
      </c>
      <c r="U144">
        <v>-1204844.57</v>
      </c>
      <c r="V144">
        <v>2512572.4500000002</v>
      </c>
      <c r="W144" s="301">
        <v>641175.42000000004</v>
      </c>
      <c r="X144" s="301">
        <v>27000</v>
      </c>
      <c r="AA144" s="301">
        <v>868504</v>
      </c>
      <c r="AB144" s="301">
        <v>190136.01</v>
      </c>
      <c r="AC144">
        <v>980236</v>
      </c>
      <c r="AF144">
        <v>283460.21999999997</v>
      </c>
      <c r="AG144">
        <v>31928.1</v>
      </c>
      <c r="AK144">
        <v>41579.96</v>
      </c>
      <c r="AM144" s="244">
        <f t="shared" si="17"/>
        <v>870308.54</v>
      </c>
      <c r="AN144" s="251">
        <f t="shared" si="18"/>
        <v>6678</v>
      </c>
      <c r="AO144" s="265">
        <f t="shared" si="19"/>
        <v>863630.54</v>
      </c>
      <c r="AP144" s="266">
        <f t="shared" si="20"/>
        <v>1726815.43</v>
      </c>
      <c r="AQ144" s="266">
        <f t="shared" si="21"/>
        <v>1337204.28</v>
      </c>
      <c r="AR144" s="246">
        <f t="shared" si="16"/>
        <v>389611.14999999991</v>
      </c>
    </row>
    <row r="145" spans="1:44" ht="14.4" thickBot="1" x14ac:dyDescent="0.3">
      <c r="A145" s="234" t="s">
        <v>314</v>
      </c>
      <c r="B145" s="234" t="s">
        <v>35</v>
      </c>
      <c r="C145" s="272">
        <v>7299</v>
      </c>
      <c r="D145" s="273" t="s">
        <v>934</v>
      </c>
      <c r="E145" t="s">
        <v>2717</v>
      </c>
      <c r="F145" s="301">
        <v>959696.37</v>
      </c>
      <c r="G145" s="301">
        <v>161141.47</v>
      </c>
      <c r="H145" s="301">
        <v>115115.13</v>
      </c>
      <c r="J145">
        <v>1718443.18</v>
      </c>
      <c r="K145">
        <v>386455.69</v>
      </c>
      <c r="N145" s="301">
        <v>0</v>
      </c>
      <c r="Q145" s="301">
        <v>5208</v>
      </c>
      <c r="S145">
        <v>27000</v>
      </c>
      <c r="U145">
        <v>1556181.84</v>
      </c>
      <c r="V145">
        <v>1298036.29</v>
      </c>
      <c r="W145" s="301">
        <v>1077162.3500000001</v>
      </c>
      <c r="X145" s="301">
        <v>18000</v>
      </c>
      <c r="AA145" s="301">
        <v>515157</v>
      </c>
      <c r="AB145" s="301">
        <v>223605.11</v>
      </c>
      <c r="AC145">
        <v>742557</v>
      </c>
      <c r="AF145">
        <v>376468.89</v>
      </c>
      <c r="AG145">
        <v>81750.740000000005</v>
      </c>
      <c r="AK145">
        <v>45009.56</v>
      </c>
      <c r="AM145" s="244">
        <f t="shared" si="17"/>
        <v>1235952.9700000002</v>
      </c>
      <c r="AN145" s="251">
        <f t="shared" si="18"/>
        <v>5208</v>
      </c>
      <c r="AO145" s="265">
        <f t="shared" si="19"/>
        <v>1230744.9700000002</v>
      </c>
      <c r="AP145" s="266">
        <f t="shared" si="20"/>
        <v>1833924.46</v>
      </c>
      <c r="AQ145" s="266">
        <f t="shared" si="21"/>
        <v>1245786.1900000002</v>
      </c>
      <c r="AR145" s="246">
        <f t="shared" si="16"/>
        <v>588138.26999999979</v>
      </c>
    </row>
    <row r="146" spans="1:44" ht="14.4" thickBot="1" x14ac:dyDescent="0.3">
      <c r="A146" s="234" t="s">
        <v>318</v>
      </c>
      <c r="B146" s="234" t="s">
        <v>36</v>
      </c>
      <c r="C146" s="272">
        <v>3325</v>
      </c>
      <c r="D146" s="273" t="s">
        <v>935</v>
      </c>
      <c r="E146" t="s">
        <v>2718</v>
      </c>
      <c r="F146" s="301">
        <v>532752.63</v>
      </c>
      <c r="G146" s="301">
        <v>50569.21</v>
      </c>
      <c r="H146" s="301">
        <v>659428.52</v>
      </c>
      <c r="J146">
        <v>702142.02</v>
      </c>
      <c r="K146">
        <v>480739.36</v>
      </c>
      <c r="N146" s="301">
        <v>12277</v>
      </c>
      <c r="Q146" s="301">
        <v>23303</v>
      </c>
      <c r="U146">
        <v>593992.44999999995</v>
      </c>
      <c r="V146">
        <v>1854562.35</v>
      </c>
      <c r="W146" s="301">
        <v>532625.68000000005</v>
      </c>
      <c r="AA146" s="301">
        <v>590331</v>
      </c>
      <c r="AB146" s="301">
        <v>47869.68</v>
      </c>
      <c r="AC146">
        <v>685906</v>
      </c>
      <c r="AF146">
        <v>290158.33</v>
      </c>
      <c r="AG146">
        <v>47707.87</v>
      </c>
      <c r="AK146">
        <v>12173.52</v>
      </c>
      <c r="AM146" s="244">
        <f t="shared" si="17"/>
        <v>1242750.3599999999</v>
      </c>
      <c r="AN146" s="251">
        <f t="shared" si="18"/>
        <v>35580</v>
      </c>
      <c r="AO146" s="265">
        <f t="shared" si="19"/>
        <v>1207170.3599999999</v>
      </c>
      <c r="AP146" s="266">
        <f t="shared" si="20"/>
        <v>1170826.3600000001</v>
      </c>
      <c r="AQ146" s="266">
        <f t="shared" si="21"/>
        <v>1035945.7200000001</v>
      </c>
      <c r="AR146" s="246">
        <f t="shared" si="16"/>
        <v>134880.64000000001</v>
      </c>
    </row>
    <row r="147" spans="1:44" ht="14.4" thickBot="1" x14ac:dyDescent="0.3">
      <c r="A147" s="234" t="s">
        <v>318</v>
      </c>
      <c r="B147" s="234" t="s">
        <v>36</v>
      </c>
      <c r="C147" s="272">
        <v>5397</v>
      </c>
      <c r="D147" s="273" t="s">
        <v>936</v>
      </c>
      <c r="E147" t="s">
        <v>2719</v>
      </c>
      <c r="F147" s="301">
        <v>1895560.39</v>
      </c>
      <c r="G147" s="301">
        <v>50159.75</v>
      </c>
      <c r="H147" s="301">
        <v>45246.21</v>
      </c>
      <c r="J147">
        <v>566475.03</v>
      </c>
      <c r="K147">
        <v>634970.68000000005</v>
      </c>
      <c r="N147" s="301">
        <v>0</v>
      </c>
      <c r="Q147" s="301">
        <v>0</v>
      </c>
      <c r="U147">
        <v>-811151.56</v>
      </c>
      <c r="V147">
        <v>3974625.34</v>
      </c>
      <c r="W147" s="301">
        <v>849379.12</v>
      </c>
      <c r="AA147" s="301">
        <v>564018</v>
      </c>
      <c r="AB147" s="301">
        <v>71593.2</v>
      </c>
      <c r="AC147">
        <v>750805</v>
      </c>
      <c r="AF147">
        <v>333726.27</v>
      </c>
      <c r="AG147">
        <v>140793.47</v>
      </c>
      <c r="AK147">
        <v>20523.3</v>
      </c>
      <c r="AM147" s="244">
        <f t="shared" si="17"/>
        <v>1990966.3499999999</v>
      </c>
      <c r="AN147" s="251">
        <f t="shared" si="18"/>
        <v>0</v>
      </c>
      <c r="AO147" s="265">
        <f t="shared" si="19"/>
        <v>1990966.3499999999</v>
      </c>
      <c r="AP147" s="266">
        <f t="shared" si="20"/>
        <v>1484990.32</v>
      </c>
      <c r="AQ147" s="266">
        <f t="shared" si="21"/>
        <v>1245848.04</v>
      </c>
      <c r="AR147" s="246">
        <f t="shared" si="16"/>
        <v>239142.28000000003</v>
      </c>
    </row>
    <row r="148" spans="1:44" ht="14.4" thickBot="1" x14ac:dyDescent="0.3">
      <c r="A148" s="234" t="s">
        <v>318</v>
      </c>
      <c r="B148" s="234" t="s">
        <v>36</v>
      </c>
      <c r="C148" s="272">
        <v>2048</v>
      </c>
      <c r="D148" s="273" t="s">
        <v>937</v>
      </c>
      <c r="E148" t="s">
        <v>2720</v>
      </c>
      <c r="F148" s="301">
        <v>740187.38</v>
      </c>
      <c r="G148" s="301">
        <v>16186</v>
      </c>
      <c r="H148" s="301">
        <v>92151.85</v>
      </c>
      <c r="J148">
        <v>882095.77</v>
      </c>
      <c r="K148">
        <v>513324.65</v>
      </c>
      <c r="N148" s="301">
        <v>9000</v>
      </c>
      <c r="Q148" s="301">
        <v>3937</v>
      </c>
      <c r="U148">
        <v>1952328.05</v>
      </c>
      <c r="W148" s="301">
        <v>573531.73</v>
      </c>
      <c r="AA148" s="301">
        <v>660413</v>
      </c>
      <c r="AB148" s="301">
        <v>172236.68</v>
      </c>
      <c r="AC148">
        <v>838023</v>
      </c>
      <c r="AF148">
        <v>160967.93</v>
      </c>
      <c r="AG148">
        <v>99195.98</v>
      </c>
      <c r="AI148">
        <v>15954</v>
      </c>
      <c r="AM148" s="244">
        <f t="shared" si="17"/>
        <v>848525.23</v>
      </c>
      <c r="AN148" s="251">
        <f t="shared" si="18"/>
        <v>12937</v>
      </c>
      <c r="AO148" s="265">
        <f t="shared" si="19"/>
        <v>835588.23</v>
      </c>
      <c r="AP148" s="266">
        <f t="shared" si="20"/>
        <v>1406181.41</v>
      </c>
      <c r="AQ148" s="266">
        <f t="shared" si="21"/>
        <v>1114140.9099999999</v>
      </c>
      <c r="AR148" s="246">
        <f t="shared" si="16"/>
        <v>292040.5</v>
      </c>
    </row>
    <row r="149" spans="1:44" ht="14.4" thickBot="1" x14ac:dyDescent="0.3">
      <c r="A149" s="234" t="s">
        <v>318</v>
      </c>
      <c r="B149" s="234" t="s">
        <v>36</v>
      </c>
      <c r="C149" s="272">
        <v>5559</v>
      </c>
      <c r="D149" s="273" t="s">
        <v>938</v>
      </c>
      <c r="E149" t="s">
        <v>2721</v>
      </c>
      <c r="F149" s="301">
        <v>1853123.73</v>
      </c>
      <c r="G149" s="301">
        <v>137903.1</v>
      </c>
      <c r="H149" s="301">
        <v>32747.01</v>
      </c>
      <c r="J149">
        <v>552778.05000000005</v>
      </c>
      <c r="K149">
        <v>509821.86</v>
      </c>
      <c r="N149" s="301">
        <v>13440</v>
      </c>
      <c r="O149" s="301">
        <v>1003.5</v>
      </c>
      <c r="Q149" s="301">
        <v>5496.87</v>
      </c>
      <c r="U149">
        <v>385994.01</v>
      </c>
      <c r="V149">
        <v>2538450.7999999998</v>
      </c>
      <c r="W149" s="301">
        <v>556813.5</v>
      </c>
      <c r="AA149" s="301">
        <v>625400</v>
      </c>
      <c r="AB149" s="301">
        <v>31850</v>
      </c>
      <c r="AC149">
        <v>718198.8</v>
      </c>
      <c r="AF149">
        <v>224477.06</v>
      </c>
      <c r="AG149">
        <v>136687.87</v>
      </c>
      <c r="AM149" s="244">
        <f t="shared" si="17"/>
        <v>2023773.84</v>
      </c>
      <c r="AN149" s="251">
        <f t="shared" si="18"/>
        <v>19940.37</v>
      </c>
      <c r="AO149" s="265">
        <f t="shared" si="19"/>
        <v>2003833.47</v>
      </c>
      <c r="AP149" s="266">
        <f t="shared" si="20"/>
        <v>1214063.5</v>
      </c>
      <c r="AQ149" s="266">
        <f t="shared" si="21"/>
        <v>1079363.73</v>
      </c>
      <c r="AR149" s="246">
        <f t="shared" si="16"/>
        <v>134699.77000000002</v>
      </c>
    </row>
    <row r="150" spans="1:44" ht="14.4" thickBot="1" x14ac:dyDescent="0.3">
      <c r="A150" s="234" t="s">
        <v>318</v>
      </c>
      <c r="B150" s="234" t="s">
        <v>36</v>
      </c>
      <c r="C150" s="272">
        <v>3394</v>
      </c>
      <c r="D150" s="273" t="s">
        <v>939</v>
      </c>
      <c r="E150" t="s">
        <v>2722</v>
      </c>
      <c r="F150" s="301">
        <v>1407785.67</v>
      </c>
      <c r="G150" s="301">
        <v>165408.54</v>
      </c>
      <c r="H150" s="301">
        <v>626639.12</v>
      </c>
      <c r="J150">
        <v>904465.14</v>
      </c>
      <c r="K150">
        <v>307697.15000000002</v>
      </c>
      <c r="N150" s="301">
        <v>7260</v>
      </c>
      <c r="Q150" s="301">
        <v>0</v>
      </c>
      <c r="U150">
        <v>206048.06</v>
      </c>
      <c r="V150">
        <v>3053279.47</v>
      </c>
      <c r="W150" s="301">
        <v>957939.08</v>
      </c>
      <c r="AA150" s="301">
        <v>580674.5</v>
      </c>
      <c r="AB150" s="301">
        <v>27971.759999999998</v>
      </c>
      <c r="AC150">
        <v>842750.5</v>
      </c>
      <c r="AF150">
        <v>357669.6</v>
      </c>
      <c r="AG150">
        <v>47761.72</v>
      </c>
      <c r="AK150">
        <v>22537</v>
      </c>
      <c r="AM150" s="244">
        <f t="shared" si="17"/>
        <v>2199833.33</v>
      </c>
      <c r="AN150" s="251">
        <f t="shared" si="18"/>
        <v>7260</v>
      </c>
      <c r="AO150" s="265">
        <f t="shared" si="19"/>
        <v>2192573.33</v>
      </c>
      <c r="AP150" s="266">
        <f t="shared" si="20"/>
        <v>1566585.34</v>
      </c>
      <c r="AQ150" s="266">
        <f t="shared" si="21"/>
        <v>1270718.82</v>
      </c>
      <c r="AR150" s="246">
        <f t="shared" si="16"/>
        <v>295866.52</v>
      </c>
    </row>
    <row r="151" spans="1:44" ht="14.4" thickBot="1" x14ac:dyDescent="0.3">
      <c r="A151" s="234" t="s">
        <v>318</v>
      </c>
      <c r="B151" s="234" t="s">
        <v>36</v>
      </c>
      <c r="C151" s="272">
        <v>4182</v>
      </c>
      <c r="D151" s="273" t="s">
        <v>940</v>
      </c>
      <c r="E151" t="s">
        <v>2723</v>
      </c>
      <c r="F151" s="301">
        <v>1175825.1100000001</v>
      </c>
      <c r="G151" s="301">
        <v>29818.69</v>
      </c>
      <c r="H151" s="301">
        <v>82255.399999999994</v>
      </c>
      <c r="J151">
        <v>218216.12</v>
      </c>
      <c r="K151">
        <v>258712.41</v>
      </c>
      <c r="N151" s="301">
        <v>4000</v>
      </c>
      <c r="U151">
        <v>-389186.34</v>
      </c>
      <c r="V151">
        <v>1819262.69</v>
      </c>
      <c r="W151" s="301">
        <v>923544.17</v>
      </c>
      <c r="AA151" s="301">
        <v>532728</v>
      </c>
      <c r="AB151" s="301">
        <v>20147.84</v>
      </c>
      <c r="AC151">
        <v>673770</v>
      </c>
      <c r="AF151">
        <v>242951.87</v>
      </c>
      <c r="AG151">
        <v>37780.07</v>
      </c>
      <c r="AK151">
        <v>56841.69</v>
      </c>
      <c r="AM151" s="244">
        <f t="shared" si="17"/>
        <v>1287899.2</v>
      </c>
      <c r="AN151" s="251">
        <f t="shared" si="18"/>
        <v>4000</v>
      </c>
      <c r="AO151" s="265">
        <f t="shared" si="19"/>
        <v>1283899.2</v>
      </c>
      <c r="AP151" s="266">
        <f t="shared" si="20"/>
        <v>1476420.01</v>
      </c>
      <c r="AQ151" s="266">
        <f t="shared" si="21"/>
        <v>1011343.6299999999</v>
      </c>
      <c r="AR151" s="246">
        <f t="shared" si="16"/>
        <v>465076.38000000012</v>
      </c>
    </row>
    <row r="152" spans="1:44" ht="14.4" thickBot="1" x14ac:dyDescent="0.3">
      <c r="A152" s="234" t="s">
        <v>318</v>
      </c>
      <c r="B152" s="234" t="s">
        <v>36</v>
      </c>
      <c r="C152" s="272">
        <v>4497</v>
      </c>
      <c r="D152" s="273" t="s">
        <v>941</v>
      </c>
      <c r="E152" t="s">
        <v>2724</v>
      </c>
      <c r="F152" s="301">
        <v>335527.3</v>
      </c>
      <c r="G152" s="301">
        <v>0</v>
      </c>
      <c r="H152" s="301">
        <v>574613.26</v>
      </c>
      <c r="J152">
        <v>752278.48</v>
      </c>
      <c r="K152">
        <v>297134</v>
      </c>
      <c r="N152" s="301">
        <v>4940</v>
      </c>
      <c r="Q152" s="301">
        <v>1759</v>
      </c>
      <c r="U152">
        <v>-278811.15000000002</v>
      </c>
      <c r="V152">
        <v>2522678.58</v>
      </c>
      <c r="W152" s="301">
        <v>525120.25</v>
      </c>
      <c r="AA152" s="301">
        <v>674030</v>
      </c>
      <c r="AB152" s="301">
        <v>88366.64</v>
      </c>
      <c r="AC152">
        <v>824139</v>
      </c>
      <c r="AF152">
        <v>568773.1</v>
      </c>
      <c r="AG152">
        <v>71470.080000000002</v>
      </c>
      <c r="AK152">
        <v>10294.1</v>
      </c>
      <c r="AM152" s="244">
        <f t="shared" si="17"/>
        <v>910140.56</v>
      </c>
      <c r="AN152" s="251">
        <f t="shared" si="18"/>
        <v>6699</v>
      </c>
      <c r="AO152" s="265">
        <f t="shared" si="19"/>
        <v>903441.56</v>
      </c>
      <c r="AP152" s="266">
        <f t="shared" si="20"/>
        <v>1287516.8899999999</v>
      </c>
      <c r="AQ152" s="266">
        <f t="shared" si="21"/>
        <v>1474676.2800000003</v>
      </c>
      <c r="AR152" s="246">
        <f t="shared" si="16"/>
        <v>-187159.39000000036</v>
      </c>
    </row>
    <row r="153" spans="1:44" ht="14.4" thickBot="1" x14ac:dyDescent="0.3">
      <c r="A153" s="234" t="s">
        <v>318</v>
      </c>
      <c r="B153" s="234" t="s">
        <v>36</v>
      </c>
      <c r="C153" s="272">
        <v>4239</v>
      </c>
      <c r="D153" s="273" t="s">
        <v>942</v>
      </c>
      <c r="E153" t="s">
        <v>2725</v>
      </c>
      <c r="F153" s="301">
        <v>469573.63</v>
      </c>
      <c r="G153" s="301">
        <v>17227</v>
      </c>
      <c r="H153" s="301">
        <v>159673.31</v>
      </c>
      <c r="J153">
        <v>747767.38</v>
      </c>
      <c r="K153">
        <v>388146.9</v>
      </c>
      <c r="N153" s="301">
        <v>3500</v>
      </c>
      <c r="Q153" s="301">
        <v>0</v>
      </c>
      <c r="U153">
        <v>-3036639.06</v>
      </c>
      <c r="V153">
        <v>4801199.47</v>
      </c>
      <c r="W153" s="301">
        <v>517296.55</v>
      </c>
      <c r="AA153" s="301">
        <v>283542</v>
      </c>
      <c r="AB153" s="301">
        <v>73830</v>
      </c>
      <c r="AC153">
        <v>355983</v>
      </c>
      <c r="AF153">
        <v>184256.54</v>
      </c>
      <c r="AG153">
        <v>135059.88</v>
      </c>
      <c r="AK153">
        <v>14963.4</v>
      </c>
      <c r="AM153" s="244">
        <f t="shared" si="17"/>
        <v>646473.93999999994</v>
      </c>
      <c r="AN153" s="251">
        <f t="shared" si="18"/>
        <v>3500</v>
      </c>
      <c r="AO153" s="265">
        <f t="shared" si="19"/>
        <v>642973.93999999994</v>
      </c>
      <c r="AP153" s="266">
        <f t="shared" si="20"/>
        <v>874668.55</v>
      </c>
      <c r="AQ153" s="266">
        <f t="shared" si="21"/>
        <v>690262.82000000007</v>
      </c>
      <c r="AR153" s="246">
        <f t="shared" si="16"/>
        <v>184405.72999999998</v>
      </c>
    </row>
    <row r="154" spans="1:44" ht="14.4" thickBot="1" x14ac:dyDescent="0.3">
      <c r="A154" s="234" t="s">
        <v>318</v>
      </c>
      <c r="B154" s="234" t="s">
        <v>36</v>
      </c>
      <c r="C154" s="272">
        <v>3891</v>
      </c>
      <c r="D154" s="273" t="s">
        <v>943</v>
      </c>
      <c r="E154" t="s">
        <v>2726</v>
      </c>
      <c r="F154" s="301">
        <v>427148.67</v>
      </c>
      <c r="G154" s="301">
        <v>11658.6</v>
      </c>
      <c r="H154" s="301">
        <v>481194.56</v>
      </c>
      <c r="J154">
        <v>878901.18</v>
      </c>
      <c r="K154">
        <v>505867.71</v>
      </c>
      <c r="N154" s="301">
        <v>65000</v>
      </c>
      <c r="O154" s="301">
        <v>2501</v>
      </c>
      <c r="Q154" s="301">
        <v>2130.09</v>
      </c>
      <c r="U154">
        <v>-2942727.27</v>
      </c>
      <c r="V154">
        <v>5209136.26</v>
      </c>
      <c r="W154" s="301">
        <v>519299.2</v>
      </c>
      <c r="AA154" s="301">
        <v>801135.5</v>
      </c>
      <c r="AB154" s="301">
        <v>42852.72</v>
      </c>
      <c r="AC154">
        <v>898845.5</v>
      </c>
      <c r="AF154">
        <v>192941.18</v>
      </c>
      <c r="AG154">
        <v>187009.54</v>
      </c>
      <c r="AK154">
        <v>11058</v>
      </c>
      <c r="AM154" s="244">
        <f t="shared" si="17"/>
        <v>920001.83</v>
      </c>
      <c r="AN154" s="251">
        <f t="shared" si="18"/>
        <v>69631.09</v>
      </c>
      <c r="AO154" s="265">
        <f t="shared" si="19"/>
        <v>850370.74</v>
      </c>
      <c r="AP154" s="266">
        <f t="shared" si="20"/>
        <v>1363287.42</v>
      </c>
      <c r="AQ154" s="266">
        <f t="shared" si="21"/>
        <v>1289854.22</v>
      </c>
      <c r="AR154" s="246">
        <f t="shared" si="16"/>
        <v>73433.199999999953</v>
      </c>
    </row>
    <row r="155" spans="1:44" ht="14.4" thickBot="1" x14ac:dyDescent="0.3">
      <c r="A155" s="234" t="s">
        <v>318</v>
      </c>
      <c r="B155" s="234" t="s">
        <v>36</v>
      </c>
      <c r="C155" s="272">
        <v>3687</v>
      </c>
      <c r="D155" s="273" t="s">
        <v>944</v>
      </c>
      <c r="E155" t="s">
        <v>2727</v>
      </c>
      <c r="F155" s="301">
        <v>935852.11</v>
      </c>
      <c r="G155" s="301">
        <v>27413.8</v>
      </c>
      <c r="H155" s="301">
        <v>488527.82</v>
      </c>
      <c r="J155">
        <v>603093.91</v>
      </c>
      <c r="K155">
        <v>345099.7</v>
      </c>
      <c r="N155" s="301">
        <v>3500</v>
      </c>
      <c r="Q155" s="301">
        <v>0</v>
      </c>
      <c r="U155">
        <v>-141025.79</v>
      </c>
      <c r="V155">
        <v>2453318.4700000002</v>
      </c>
      <c r="W155" s="301">
        <v>590461.87</v>
      </c>
      <c r="AA155" s="301">
        <v>467698</v>
      </c>
      <c r="AB155" s="301">
        <v>40953.599999999999</v>
      </c>
      <c r="AC155">
        <v>543682</v>
      </c>
      <c r="AD155">
        <v>1320</v>
      </c>
      <c r="AF155">
        <v>244402.5</v>
      </c>
      <c r="AG155">
        <v>85964.13</v>
      </c>
      <c r="AK155">
        <v>7801.25</v>
      </c>
      <c r="AM155" s="244">
        <f t="shared" si="17"/>
        <v>1451793.73</v>
      </c>
      <c r="AN155" s="251">
        <f t="shared" si="18"/>
        <v>3500</v>
      </c>
      <c r="AO155" s="265">
        <f t="shared" si="19"/>
        <v>1448293.73</v>
      </c>
      <c r="AP155" s="266">
        <f t="shared" si="20"/>
        <v>1099113.4700000002</v>
      </c>
      <c r="AQ155" s="266">
        <f t="shared" si="21"/>
        <v>883169.88</v>
      </c>
      <c r="AR155" s="246">
        <f t="shared" si="16"/>
        <v>215943.5900000002</v>
      </c>
    </row>
    <row r="156" spans="1:44" ht="14.4" thickBot="1" x14ac:dyDescent="0.3">
      <c r="A156" s="234" t="s">
        <v>318</v>
      </c>
      <c r="B156" s="234" t="s">
        <v>36</v>
      </c>
      <c r="C156" s="272">
        <v>7013</v>
      </c>
      <c r="D156" s="273" t="s">
        <v>945</v>
      </c>
      <c r="E156" t="s">
        <v>2728</v>
      </c>
      <c r="F156" s="301">
        <v>2590290.12</v>
      </c>
      <c r="G156" s="301">
        <v>109783.33</v>
      </c>
      <c r="H156" s="301">
        <v>977918.69</v>
      </c>
      <c r="J156">
        <v>298392.34000000003</v>
      </c>
      <c r="K156">
        <v>1807376.18</v>
      </c>
      <c r="N156" s="301">
        <v>5500</v>
      </c>
      <c r="Q156" s="301">
        <v>0</v>
      </c>
      <c r="U156">
        <v>814180.44</v>
      </c>
      <c r="V156">
        <v>4517827.99</v>
      </c>
      <c r="W156" s="301">
        <v>1062353.31</v>
      </c>
      <c r="X156" s="301">
        <v>245150</v>
      </c>
      <c r="AA156" s="301">
        <v>939260</v>
      </c>
      <c r="AB156" s="301">
        <v>70296.800000000003</v>
      </c>
      <c r="AC156">
        <v>1207059</v>
      </c>
      <c r="AF156">
        <v>300115.11</v>
      </c>
      <c r="AG156">
        <v>140543</v>
      </c>
      <c r="AK156">
        <v>23427.040000000001</v>
      </c>
      <c r="AM156" s="244">
        <f t="shared" si="17"/>
        <v>3677992.14</v>
      </c>
      <c r="AN156" s="251">
        <f t="shared" si="18"/>
        <v>5500</v>
      </c>
      <c r="AO156" s="265">
        <f t="shared" si="19"/>
        <v>3672492.14</v>
      </c>
      <c r="AP156" s="266">
        <f t="shared" si="20"/>
        <v>2317060.11</v>
      </c>
      <c r="AQ156" s="266">
        <f t="shared" si="21"/>
        <v>1671144.15</v>
      </c>
      <c r="AR156" s="246">
        <f t="shared" si="16"/>
        <v>645915.96</v>
      </c>
    </row>
    <row r="157" spans="1:44" ht="14.4" thickBot="1" x14ac:dyDescent="0.3">
      <c r="A157" s="234" t="s">
        <v>318</v>
      </c>
      <c r="B157" s="234" t="s">
        <v>36</v>
      </c>
      <c r="C157" s="272">
        <v>4588</v>
      </c>
      <c r="D157" s="273" t="s">
        <v>946</v>
      </c>
      <c r="E157" t="s">
        <v>2729</v>
      </c>
      <c r="F157" s="301">
        <v>425894.33</v>
      </c>
      <c r="G157" s="301">
        <v>19367</v>
      </c>
      <c r="H157" s="301">
        <v>64635.040000000001</v>
      </c>
      <c r="J157">
        <v>519379.64</v>
      </c>
      <c r="K157">
        <v>343244.76</v>
      </c>
      <c r="N157" s="301">
        <v>0</v>
      </c>
      <c r="U157">
        <v>-1518657.96</v>
      </c>
      <c r="V157">
        <v>3061336.79</v>
      </c>
      <c r="W157" s="301">
        <v>601119.46</v>
      </c>
      <c r="AA157" s="301">
        <v>449946</v>
      </c>
      <c r="AB157" s="301">
        <v>80894.8</v>
      </c>
      <c r="AC157">
        <v>569626</v>
      </c>
      <c r="AF157">
        <v>426002.66</v>
      </c>
      <c r="AG157">
        <v>94123.16</v>
      </c>
      <c r="AK157">
        <v>32737.5</v>
      </c>
      <c r="AM157" s="244">
        <f t="shared" si="17"/>
        <v>509896.37</v>
      </c>
      <c r="AN157" s="251">
        <f t="shared" si="18"/>
        <v>0</v>
      </c>
      <c r="AO157" s="265">
        <f t="shared" si="19"/>
        <v>509896.37</v>
      </c>
      <c r="AP157" s="266">
        <f t="shared" si="20"/>
        <v>1131960.26</v>
      </c>
      <c r="AQ157" s="266">
        <f t="shared" si="21"/>
        <v>1122489.3199999998</v>
      </c>
      <c r="AR157" s="246">
        <f t="shared" si="16"/>
        <v>9470.940000000177</v>
      </c>
    </row>
    <row r="158" spans="1:44" ht="14.4" thickBot="1" x14ac:dyDescent="0.3">
      <c r="A158" s="234" t="s">
        <v>318</v>
      </c>
      <c r="B158" s="234" t="s">
        <v>36</v>
      </c>
      <c r="C158" s="272">
        <v>2353</v>
      </c>
      <c r="D158" s="273" t="s">
        <v>947</v>
      </c>
      <c r="E158" t="s">
        <v>2730</v>
      </c>
      <c r="F158" s="301">
        <v>695286.97</v>
      </c>
      <c r="G158" s="301">
        <v>34377.75</v>
      </c>
      <c r="H158" s="301">
        <v>425168.2</v>
      </c>
      <c r="J158">
        <v>1686677.33</v>
      </c>
      <c r="K158">
        <v>587195.65</v>
      </c>
      <c r="N158" s="301">
        <v>0</v>
      </c>
      <c r="Q158" s="301">
        <v>0</v>
      </c>
      <c r="U158">
        <v>1166410.47</v>
      </c>
      <c r="V158">
        <v>2227904.62</v>
      </c>
      <c r="W158" s="301">
        <v>522367.5</v>
      </c>
      <c r="AA158" s="301">
        <v>450520</v>
      </c>
      <c r="AB158" s="301">
        <v>45097.2</v>
      </c>
      <c r="AC158">
        <v>544765</v>
      </c>
      <c r="AF158">
        <v>310735.67</v>
      </c>
      <c r="AG158">
        <v>6767.46</v>
      </c>
      <c r="AK158">
        <v>19185.05</v>
      </c>
      <c r="AM158" s="244">
        <f t="shared" si="17"/>
        <v>1154832.92</v>
      </c>
      <c r="AN158" s="251">
        <f t="shared" si="18"/>
        <v>0</v>
      </c>
      <c r="AO158" s="265">
        <f t="shared" si="19"/>
        <v>1154832.92</v>
      </c>
      <c r="AP158" s="266">
        <f t="shared" si="20"/>
        <v>1017984.7</v>
      </c>
      <c r="AQ158" s="266">
        <f t="shared" si="21"/>
        <v>881453.17999999993</v>
      </c>
      <c r="AR158" s="246">
        <f t="shared" si="16"/>
        <v>136531.52000000002</v>
      </c>
    </row>
    <row r="159" spans="1:44" ht="14.4" thickBot="1" x14ac:dyDescent="0.3">
      <c r="A159" s="234" t="s">
        <v>318</v>
      </c>
      <c r="B159" s="234" t="s">
        <v>36</v>
      </c>
      <c r="C159" s="272">
        <v>3206</v>
      </c>
      <c r="D159" s="273" t="s">
        <v>948</v>
      </c>
      <c r="E159" t="s">
        <v>2731</v>
      </c>
      <c r="F159" s="301">
        <v>818471.9</v>
      </c>
      <c r="G159" s="301">
        <v>76877.16</v>
      </c>
      <c r="H159" s="301">
        <v>517026.51</v>
      </c>
      <c r="J159">
        <v>1376493.08</v>
      </c>
      <c r="K159">
        <v>319162.68</v>
      </c>
      <c r="N159" s="301">
        <v>4500</v>
      </c>
      <c r="Q159" s="301">
        <v>0</v>
      </c>
      <c r="S159">
        <v>464</v>
      </c>
      <c r="U159">
        <v>1434153.93</v>
      </c>
      <c r="V159">
        <v>1652500.79</v>
      </c>
      <c r="W159" s="301">
        <v>516749.37</v>
      </c>
      <c r="AA159" s="301">
        <v>522598</v>
      </c>
      <c r="AB159" s="301">
        <v>60436</v>
      </c>
      <c r="AC159">
        <v>602716</v>
      </c>
      <c r="AF159">
        <v>262191.44</v>
      </c>
      <c r="AG159">
        <v>46563.32</v>
      </c>
      <c r="AM159" s="244">
        <f t="shared" si="17"/>
        <v>1412375.57</v>
      </c>
      <c r="AN159" s="251">
        <f t="shared" si="18"/>
        <v>4500</v>
      </c>
      <c r="AO159" s="265">
        <f t="shared" si="19"/>
        <v>1407875.57</v>
      </c>
      <c r="AP159" s="266">
        <f t="shared" si="20"/>
        <v>1099783.3700000001</v>
      </c>
      <c r="AQ159" s="266">
        <f t="shared" si="21"/>
        <v>911470.75999999989</v>
      </c>
      <c r="AR159" s="246">
        <f t="shared" si="16"/>
        <v>188312.61000000022</v>
      </c>
    </row>
    <row r="160" spans="1:44" ht="14.4" thickBot="1" x14ac:dyDescent="0.3">
      <c r="A160" s="234" t="s">
        <v>318</v>
      </c>
      <c r="B160" s="234" t="s">
        <v>36</v>
      </c>
      <c r="C160" s="272">
        <v>2498</v>
      </c>
      <c r="D160" s="273" t="s">
        <v>949</v>
      </c>
      <c r="E160" t="s">
        <v>2732</v>
      </c>
      <c r="F160" s="301">
        <v>475619.39</v>
      </c>
      <c r="G160" s="301">
        <v>0</v>
      </c>
      <c r="H160" s="301">
        <v>169827.77</v>
      </c>
      <c r="J160">
        <v>1119156.67</v>
      </c>
      <c r="K160">
        <v>546230.06000000006</v>
      </c>
      <c r="Q160" s="301">
        <v>497</v>
      </c>
      <c r="U160">
        <v>186935.9</v>
      </c>
      <c r="V160">
        <v>2038406.69</v>
      </c>
      <c r="W160" s="301">
        <v>545606.09</v>
      </c>
      <c r="AA160" s="301">
        <v>716074</v>
      </c>
      <c r="AB160" s="301">
        <v>13962.4</v>
      </c>
      <c r="AC160">
        <v>776978</v>
      </c>
      <c r="AF160">
        <v>261718.27</v>
      </c>
      <c r="AG160">
        <v>46358.29</v>
      </c>
      <c r="AM160" s="244">
        <f t="shared" si="17"/>
        <v>645447.16</v>
      </c>
      <c r="AN160" s="251">
        <f t="shared" si="18"/>
        <v>497</v>
      </c>
      <c r="AO160" s="265">
        <f t="shared" si="19"/>
        <v>644950.16</v>
      </c>
      <c r="AP160" s="266">
        <f t="shared" si="20"/>
        <v>1275642.4899999998</v>
      </c>
      <c r="AQ160" s="266">
        <f t="shared" si="21"/>
        <v>1085054.56</v>
      </c>
      <c r="AR160" s="246">
        <f t="shared" si="16"/>
        <v>190587.9299999997</v>
      </c>
    </row>
    <row r="161" spans="1:44" ht="14.4" thickBot="1" x14ac:dyDescent="0.3">
      <c r="A161" s="234" t="s">
        <v>318</v>
      </c>
      <c r="B161" s="234" t="s">
        <v>36</v>
      </c>
      <c r="C161" s="272">
        <v>4052</v>
      </c>
      <c r="D161" s="273" t="s">
        <v>950</v>
      </c>
      <c r="E161" t="s">
        <v>2733</v>
      </c>
      <c r="F161" s="301">
        <v>1120842.22</v>
      </c>
      <c r="G161" s="301">
        <v>5844.08</v>
      </c>
      <c r="H161" s="301">
        <v>69315.460000000006</v>
      </c>
      <c r="J161">
        <v>1176102.8400000001</v>
      </c>
      <c r="K161">
        <v>616418.5</v>
      </c>
      <c r="N161" s="301">
        <v>170500</v>
      </c>
      <c r="Q161" s="301">
        <v>807</v>
      </c>
      <c r="U161">
        <v>203749.15</v>
      </c>
      <c r="V161">
        <v>2546107.46</v>
      </c>
      <c r="W161" s="301">
        <v>564898.79</v>
      </c>
      <c r="AA161" s="301">
        <v>620396</v>
      </c>
      <c r="AB161" s="301">
        <v>62453.94</v>
      </c>
      <c r="AC161">
        <v>680130.5</v>
      </c>
      <c r="AF161">
        <v>209801.86</v>
      </c>
      <c r="AG161">
        <v>122998.03</v>
      </c>
      <c r="AK161">
        <v>11870.43</v>
      </c>
      <c r="AM161" s="244">
        <f t="shared" si="17"/>
        <v>1196001.76</v>
      </c>
      <c r="AN161" s="251">
        <f t="shared" si="18"/>
        <v>171307</v>
      </c>
      <c r="AO161" s="265">
        <f t="shared" si="19"/>
        <v>1024694.76</v>
      </c>
      <c r="AP161" s="266">
        <f t="shared" si="20"/>
        <v>1247748.73</v>
      </c>
      <c r="AQ161" s="266">
        <f t="shared" si="21"/>
        <v>1024800.8200000001</v>
      </c>
      <c r="AR161" s="246">
        <f t="shared" si="16"/>
        <v>222947.90999999992</v>
      </c>
    </row>
    <row r="162" spans="1:44" ht="14.4" thickBot="1" x14ac:dyDescent="0.3">
      <c r="A162" s="234" t="s">
        <v>318</v>
      </c>
      <c r="B162" s="234" t="s">
        <v>36</v>
      </c>
      <c r="C162" s="272">
        <v>2478</v>
      </c>
      <c r="D162" s="273" t="s">
        <v>951</v>
      </c>
      <c r="E162" t="s">
        <v>2734</v>
      </c>
      <c r="F162" s="301">
        <v>625882.22</v>
      </c>
      <c r="G162" s="301">
        <v>42482.54</v>
      </c>
      <c r="H162" s="301">
        <v>127558.54</v>
      </c>
      <c r="J162">
        <v>225735.13</v>
      </c>
      <c r="K162">
        <v>592338.85</v>
      </c>
      <c r="N162" s="301">
        <v>19600</v>
      </c>
      <c r="Q162" s="301">
        <v>2856</v>
      </c>
      <c r="U162">
        <v>-1414221.85</v>
      </c>
      <c r="V162">
        <v>2320392.7599999998</v>
      </c>
      <c r="W162" s="301">
        <v>763050.89</v>
      </c>
      <c r="Y162" s="301">
        <v>287.02</v>
      </c>
      <c r="AA162" s="301">
        <v>358358</v>
      </c>
      <c r="AB162" s="301">
        <v>38082.32</v>
      </c>
      <c r="AC162">
        <v>409252</v>
      </c>
      <c r="AF162">
        <v>64923.68</v>
      </c>
      <c r="AG162">
        <v>21088.69</v>
      </c>
      <c r="AK162">
        <v>16912.09</v>
      </c>
      <c r="AM162" s="244">
        <f t="shared" si="17"/>
        <v>795923.3</v>
      </c>
      <c r="AN162" s="251">
        <f t="shared" si="18"/>
        <v>22456</v>
      </c>
      <c r="AO162" s="265">
        <f t="shared" si="19"/>
        <v>773467.3</v>
      </c>
      <c r="AP162" s="266">
        <f t="shared" si="20"/>
        <v>1159778.2300000002</v>
      </c>
      <c r="AQ162" s="266">
        <f t="shared" si="21"/>
        <v>512176.46</v>
      </c>
      <c r="AR162" s="246">
        <f t="shared" si="16"/>
        <v>647601.77000000025</v>
      </c>
    </row>
    <row r="163" spans="1:44" ht="14.4" thickBot="1" x14ac:dyDescent="0.3">
      <c r="A163" s="234" t="s">
        <v>318</v>
      </c>
      <c r="B163" s="234" t="s">
        <v>36</v>
      </c>
      <c r="C163" s="272">
        <v>2353</v>
      </c>
      <c r="D163" s="273" t="s">
        <v>952</v>
      </c>
      <c r="E163" t="s">
        <v>2794</v>
      </c>
      <c r="F163" s="301">
        <v>735350.91</v>
      </c>
      <c r="G163" s="301">
        <v>19838.5</v>
      </c>
      <c r="H163" s="301">
        <v>188882.58</v>
      </c>
      <c r="J163">
        <v>754275.18</v>
      </c>
      <c r="K163">
        <v>374080.4</v>
      </c>
      <c r="N163" s="301">
        <v>3000</v>
      </c>
      <c r="Q163" s="301">
        <v>1091</v>
      </c>
      <c r="U163">
        <v>-762225.74</v>
      </c>
      <c r="V163">
        <v>2754433.99</v>
      </c>
      <c r="W163" s="301">
        <v>548645.5</v>
      </c>
      <c r="AA163" s="301">
        <v>527576</v>
      </c>
      <c r="AB163" s="301">
        <v>40023.120000000003</v>
      </c>
      <c r="AC163">
        <v>603023</v>
      </c>
      <c r="AF163">
        <v>160034.56</v>
      </c>
      <c r="AG163">
        <v>136688.04</v>
      </c>
      <c r="AK163">
        <v>10887</v>
      </c>
      <c r="AM163" s="244">
        <f t="shared" si="17"/>
        <v>944071.99</v>
      </c>
      <c r="AN163" s="251">
        <f t="shared" si="18"/>
        <v>4091</v>
      </c>
      <c r="AO163" s="265">
        <f t="shared" si="19"/>
        <v>939980.99</v>
      </c>
      <c r="AP163" s="266">
        <f t="shared" si="20"/>
        <v>1116244.6200000001</v>
      </c>
      <c r="AQ163" s="266">
        <f t="shared" si="21"/>
        <v>910632.60000000009</v>
      </c>
      <c r="AR163" s="246">
        <f t="shared" si="16"/>
        <v>205612.02000000002</v>
      </c>
    </row>
    <row r="164" spans="1:44" ht="14.4" thickBot="1" x14ac:dyDescent="0.3">
      <c r="A164" s="234" t="s">
        <v>318</v>
      </c>
      <c r="B164" s="234" t="s">
        <v>36</v>
      </c>
      <c r="C164" s="272">
        <v>5363</v>
      </c>
      <c r="D164" s="273" t="s">
        <v>953</v>
      </c>
      <c r="E164" t="s">
        <v>2798</v>
      </c>
      <c r="F164" s="301">
        <v>864244.99</v>
      </c>
      <c r="G164" s="301">
        <v>937.88</v>
      </c>
      <c r="H164" s="301">
        <v>120010.03</v>
      </c>
      <c r="J164">
        <v>490030</v>
      </c>
      <c r="K164">
        <v>285805.23</v>
      </c>
      <c r="N164" s="301">
        <v>0</v>
      </c>
      <c r="Q164" s="301">
        <v>0</v>
      </c>
      <c r="U164">
        <v>-2845938.96</v>
      </c>
      <c r="V164">
        <v>4163724</v>
      </c>
      <c r="W164" s="301">
        <v>864843.46</v>
      </c>
      <c r="Y164" s="301">
        <v>0.72</v>
      </c>
      <c r="AA164" s="301">
        <v>481891.5</v>
      </c>
      <c r="AB164" s="301">
        <v>63069.120000000003</v>
      </c>
      <c r="AC164">
        <v>507525.5</v>
      </c>
      <c r="AE164">
        <v>2520</v>
      </c>
      <c r="AF164">
        <v>182485.35</v>
      </c>
      <c r="AG164">
        <v>25136.68</v>
      </c>
      <c r="AK164">
        <v>39058.44</v>
      </c>
      <c r="AM164" s="244">
        <f t="shared" si="17"/>
        <v>985192.9</v>
      </c>
      <c r="AN164" s="251">
        <f t="shared" si="18"/>
        <v>0</v>
      </c>
      <c r="AO164" s="265">
        <f t="shared" si="19"/>
        <v>985192.9</v>
      </c>
      <c r="AP164" s="266">
        <f t="shared" si="20"/>
        <v>1409804.8</v>
      </c>
      <c r="AQ164" s="266">
        <f t="shared" si="21"/>
        <v>756725.97</v>
      </c>
      <c r="AR164" s="246">
        <f t="shared" si="16"/>
        <v>653078.83000000007</v>
      </c>
    </row>
    <row r="165" spans="1:44" ht="14.4" thickBot="1" x14ac:dyDescent="0.3">
      <c r="A165" s="234" t="s">
        <v>318</v>
      </c>
      <c r="B165" s="234" t="s">
        <v>36</v>
      </c>
      <c r="C165" s="272">
        <v>2121</v>
      </c>
      <c r="D165" s="273" t="s">
        <v>954</v>
      </c>
      <c r="E165" t="s">
        <v>2802</v>
      </c>
      <c r="F165" s="301">
        <v>405722.76</v>
      </c>
      <c r="G165" s="301">
        <v>51840.61</v>
      </c>
      <c r="H165" s="301">
        <v>603622.43999999994</v>
      </c>
      <c r="J165">
        <v>664792.13</v>
      </c>
      <c r="K165">
        <v>536904.38</v>
      </c>
      <c r="N165" s="301">
        <v>56000</v>
      </c>
      <c r="Q165" s="301">
        <v>2803</v>
      </c>
      <c r="U165">
        <v>-1124117.8799999999</v>
      </c>
      <c r="V165">
        <v>3254719.47</v>
      </c>
      <c r="W165" s="301">
        <v>462472.16</v>
      </c>
      <c r="AA165" s="301">
        <v>517114.5</v>
      </c>
      <c r="AB165" s="301">
        <v>12607.6</v>
      </c>
      <c r="AC165">
        <v>604137.5</v>
      </c>
      <c r="AF165">
        <v>80196.210000000006</v>
      </c>
      <c r="AG165">
        <v>79528.039999999994</v>
      </c>
      <c r="AK165">
        <v>15107.86</v>
      </c>
      <c r="AM165" s="244">
        <f t="shared" si="17"/>
        <v>1061185.81</v>
      </c>
      <c r="AN165" s="251">
        <f t="shared" si="18"/>
        <v>58803</v>
      </c>
      <c r="AO165" s="265">
        <f t="shared" si="19"/>
        <v>1002382.81</v>
      </c>
      <c r="AP165" s="266">
        <f t="shared" si="20"/>
        <v>992194.25999999989</v>
      </c>
      <c r="AQ165" s="266">
        <f t="shared" si="21"/>
        <v>778969.61</v>
      </c>
      <c r="AR165" s="246">
        <f t="shared" si="16"/>
        <v>213224.64999999991</v>
      </c>
    </row>
    <row r="166" spans="1:44" ht="14.4" thickBot="1" x14ac:dyDescent="0.3">
      <c r="A166" s="234" t="s">
        <v>320</v>
      </c>
      <c r="B166" s="234" t="s">
        <v>37</v>
      </c>
      <c r="C166" s="272">
        <v>5006</v>
      </c>
      <c r="D166" s="273" t="s">
        <v>955</v>
      </c>
      <c r="E166" t="s">
        <v>2735</v>
      </c>
      <c r="F166" s="301">
        <v>748613</v>
      </c>
      <c r="G166" s="301">
        <v>1281871.2</v>
      </c>
      <c r="H166" s="301">
        <v>78398.23</v>
      </c>
      <c r="J166">
        <v>279123.33</v>
      </c>
      <c r="K166">
        <v>316811.09000000003</v>
      </c>
      <c r="N166" s="301">
        <v>3000</v>
      </c>
      <c r="Q166" s="301">
        <v>84.12</v>
      </c>
      <c r="U166">
        <v>-2597590.71</v>
      </c>
      <c r="V166">
        <v>5043639.74</v>
      </c>
      <c r="W166" s="301">
        <v>780943.79</v>
      </c>
      <c r="AA166" s="301">
        <v>707036.4</v>
      </c>
      <c r="AC166">
        <v>860216.4</v>
      </c>
      <c r="AF166">
        <v>153084.35</v>
      </c>
      <c r="AG166">
        <v>48102.04</v>
      </c>
      <c r="AM166" s="244">
        <f t="shared" si="17"/>
        <v>2108882.4300000002</v>
      </c>
      <c r="AN166" s="251">
        <f t="shared" si="18"/>
        <v>3084.12</v>
      </c>
      <c r="AO166" s="265">
        <f t="shared" si="19"/>
        <v>2105798.31</v>
      </c>
      <c r="AP166" s="266">
        <f t="shared" si="20"/>
        <v>1487980.19</v>
      </c>
      <c r="AQ166" s="266">
        <f t="shared" si="21"/>
        <v>1061402.79</v>
      </c>
      <c r="AR166" s="246">
        <f t="shared" si="16"/>
        <v>426577.39999999991</v>
      </c>
    </row>
    <row r="167" spans="1:44" ht="14.4" thickBot="1" x14ac:dyDescent="0.3">
      <c r="A167" s="234" t="s">
        <v>320</v>
      </c>
      <c r="B167" s="234" t="s">
        <v>37</v>
      </c>
      <c r="C167" s="272">
        <v>2343</v>
      </c>
      <c r="D167" s="273" t="s">
        <v>956</v>
      </c>
      <c r="E167" t="s">
        <v>2736</v>
      </c>
      <c r="F167" s="301">
        <v>232206.83</v>
      </c>
      <c r="G167" s="301">
        <v>47555.3</v>
      </c>
      <c r="H167" s="301">
        <v>12294.33</v>
      </c>
      <c r="J167">
        <v>586027.72</v>
      </c>
      <c r="K167">
        <v>932055.62</v>
      </c>
      <c r="N167" s="301">
        <v>3000</v>
      </c>
      <c r="Q167" s="301">
        <v>388.04</v>
      </c>
      <c r="U167">
        <v>-2169983.02</v>
      </c>
      <c r="V167">
        <v>3325480.98</v>
      </c>
      <c r="W167" s="301">
        <v>1179241.1599999999</v>
      </c>
      <c r="AA167" s="301">
        <v>337218</v>
      </c>
      <c r="AC167">
        <v>431362</v>
      </c>
      <c r="AD167">
        <v>400</v>
      </c>
      <c r="AE167">
        <v>1520</v>
      </c>
      <c r="AF167">
        <v>185352.04</v>
      </c>
      <c r="AG167">
        <v>125345.58</v>
      </c>
      <c r="AM167" s="244">
        <f t="shared" si="17"/>
        <v>292056.46000000002</v>
      </c>
      <c r="AN167" s="251">
        <f t="shared" si="18"/>
        <v>3388.04</v>
      </c>
      <c r="AO167" s="265">
        <f t="shared" si="19"/>
        <v>288668.42000000004</v>
      </c>
      <c r="AP167" s="266">
        <f t="shared" si="20"/>
        <v>1516459.16</v>
      </c>
      <c r="AQ167" s="266">
        <f t="shared" si="21"/>
        <v>743979.62</v>
      </c>
      <c r="AR167" s="246">
        <f t="shared" si="16"/>
        <v>772479.53999999992</v>
      </c>
    </row>
    <row r="168" spans="1:44" ht="14.4" thickBot="1" x14ac:dyDescent="0.3">
      <c r="A168" s="234" t="s">
        <v>320</v>
      </c>
      <c r="B168" s="234" t="s">
        <v>37</v>
      </c>
      <c r="C168" s="272">
        <v>2524</v>
      </c>
      <c r="D168" s="273" t="s">
        <v>957</v>
      </c>
      <c r="E168" t="s">
        <v>2737</v>
      </c>
      <c r="F168" s="301">
        <v>634136.84</v>
      </c>
      <c r="G168" s="301">
        <v>535236.14</v>
      </c>
      <c r="H168" s="301">
        <v>33272.92</v>
      </c>
      <c r="J168">
        <v>574118.49</v>
      </c>
      <c r="K168">
        <v>182603.85</v>
      </c>
      <c r="N168" s="301">
        <v>2500</v>
      </c>
      <c r="Q168" s="301">
        <v>887.38</v>
      </c>
      <c r="U168">
        <v>-469559.14</v>
      </c>
      <c r="V168">
        <v>2333757.04</v>
      </c>
      <c r="W168" s="301">
        <v>453689.2</v>
      </c>
      <c r="AA168" s="301">
        <v>560518</v>
      </c>
      <c r="AC168">
        <v>642436</v>
      </c>
      <c r="AF168">
        <v>86142.58</v>
      </c>
      <c r="AG168">
        <v>70805.16</v>
      </c>
      <c r="AM168" s="244">
        <f t="shared" si="17"/>
        <v>1202645.8999999999</v>
      </c>
      <c r="AN168" s="251">
        <f t="shared" si="18"/>
        <v>3387.38</v>
      </c>
      <c r="AO168" s="265">
        <f t="shared" si="19"/>
        <v>1199258.52</v>
      </c>
      <c r="AP168" s="266">
        <f t="shared" si="20"/>
        <v>1014207.2</v>
      </c>
      <c r="AQ168" s="266">
        <f t="shared" si="21"/>
        <v>799383.74</v>
      </c>
      <c r="AR168" s="246">
        <f t="shared" si="16"/>
        <v>214823.45999999996</v>
      </c>
    </row>
    <row r="169" spans="1:44" ht="14.4" thickBot="1" x14ac:dyDescent="0.3">
      <c r="A169" s="234" t="s">
        <v>320</v>
      </c>
      <c r="B169" s="234" t="s">
        <v>37</v>
      </c>
      <c r="C169" s="272">
        <v>6272</v>
      </c>
      <c r="D169" s="273" t="s">
        <v>958</v>
      </c>
      <c r="E169" t="s">
        <v>2738</v>
      </c>
      <c r="F169" s="301">
        <v>2025128.47</v>
      </c>
      <c r="G169" s="301">
        <v>1256384.97</v>
      </c>
      <c r="H169" s="301">
        <v>130101.46</v>
      </c>
      <c r="J169">
        <v>116535.24</v>
      </c>
      <c r="K169">
        <v>908885.13</v>
      </c>
      <c r="N169" s="301">
        <v>3000</v>
      </c>
      <c r="Q169" s="301">
        <v>0</v>
      </c>
      <c r="U169">
        <v>-422750.06</v>
      </c>
      <c r="V169">
        <v>3361619.92</v>
      </c>
      <c r="W169" s="301">
        <v>2359152.02</v>
      </c>
      <c r="AA169" s="301">
        <v>520058</v>
      </c>
      <c r="AC169">
        <v>833038</v>
      </c>
      <c r="AF169">
        <v>291055.7</v>
      </c>
      <c r="AG169">
        <v>47736.58</v>
      </c>
      <c r="AM169" s="244">
        <f t="shared" si="17"/>
        <v>3411614.9</v>
      </c>
      <c r="AN169" s="251">
        <f t="shared" si="18"/>
        <v>3000</v>
      </c>
      <c r="AO169" s="265">
        <f t="shared" si="19"/>
        <v>3408614.9</v>
      </c>
      <c r="AP169" s="266">
        <f t="shared" si="20"/>
        <v>2879210.02</v>
      </c>
      <c r="AQ169" s="266">
        <f t="shared" si="21"/>
        <v>1171830.28</v>
      </c>
      <c r="AR169" s="246">
        <f t="shared" si="16"/>
        <v>1707379.74</v>
      </c>
    </row>
    <row r="170" spans="1:44" ht="14.4" thickBot="1" x14ac:dyDescent="0.3">
      <c r="A170" s="234" t="s">
        <v>320</v>
      </c>
      <c r="B170" s="234" t="s">
        <v>37</v>
      </c>
      <c r="C170" s="272">
        <v>5818</v>
      </c>
      <c r="D170" s="273" t="s">
        <v>959</v>
      </c>
      <c r="E170" t="s">
        <v>2739</v>
      </c>
      <c r="F170" s="301">
        <v>1630671.22</v>
      </c>
      <c r="G170" s="301">
        <v>5511203.4900000002</v>
      </c>
      <c r="H170" s="301">
        <v>98354.33</v>
      </c>
      <c r="J170">
        <v>340330.88</v>
      </c>
      <c r="K170">
        <v>383045.63</v>
      </c>
      <c r="N170" s="301">
        <v>1500</v>
      </c>
      <c r="Q170" s="301">
        <v>1409.74</v>
      </c>
      <c r="U170">
        <v>5649455.9000000004</v>
      </c>
      <c r="V170">
        <v>1757958</v>
      </c>
      <c r="W170" s="301">
        <v>1270424.5900000001</v>
      </c>
      <c r="AA170" s="301">
        <v>476082.4</v>
      </c>
      <c r="AC170">
        <v>721498.4</v>
      </c>
      <c r="AD170">
        <v>480</v>
      </c>
      <c r="AE170">
        <v>2160</v>
      </c>
      <c r="AF170">
        <v>177409.3</v>
      </c>
      <c r="AG170">
        <v>103385.56</v>
      </c>
      <c r="AM170" s="244">
        <f t="shared" si="17"/>
        <v>7240229.04</v>
      </c>
      <c r="AN170" s="251">
        <f t="shared" si="18"/>
        <v>2909.74</v>
      </c>
      <c r="AO170" s="265">
        <f t="shared" si="19"/>
        <v>7237319.2999999998</v>
      </c>
      <c r="AP170" s="266">
        <f t="shared" si="20"/>
        <v>1746506.9900000002</v>
      </c>
      <c r="AQ170" s="266">
        <f t="shared" si="21"/>
        <v>1004933.26</v>
      </c>
      <c r="AR170" s="246">
        <f t="shared" si="16"/>
        <v>741573.73000000021</v>
      </c>
    </row>
    <row r="171" spans="1:44" ht="14.4" thickBot="1" x14ac:dyDescent="0.3">
      <c r="A171" s="234" t="s">
        <v>320</v>
      </c>
      <c r="B171" s="234" t="s">
        <v>37</v>
      </c>
      <c r="C171" s="272">
        <v>3371</v>
      </c>
      <c r="D171" s="273" t="s">
        <v>960</v>
      </c>
      <c r="E171" t="s">
        <v>2740</v>
      </c>
      <c r="F171" s="301">
        <v>542010.13</v>
      </c>
      <c r="G171" s="301">
        <v>508174.65</v>
      </c>
      <c r="H171" s="301">
        <v>13100.62</v>
      </c>
      <c r="J171">
        <v>472088.26</v>
      </c>
      <c r="K171">
        <v>105691.52</v>
      </c>
      <c r="N171" s="301">
        <v>3000</v>
      </c>
      <c r="Q171" s="301">
        <v>422.2</v>
      </c>
      <c r="U171">
        <v>-728603.16</v>
      </c>
      <c r="V171">
        <v>2322668.0699999998</v>
      </c>
      <c r="W171" s="301">
        <v>544052.12</v>
      </c>
      <c r="AA171" s="301">
        <v>445326</v>
      </c>
      <c r="AC171">
        <v>519916</v>
      </c>
      <c r="AF171">
        <v>189573.27</v>
      </c>
      <c r="AG171">
        <v>87647.88</v>
      </c>
      <c r="AM171" s="244">
        <f t="shared" si="17"/>
        <v>1063285.4000000001</v>
      </c>
      <c r="AN171" s="251">
        <f t="shared" si="18"/>
        <v>3422.2</v>
      </c>
      <c r="AO171" s="265">
        <f t="shared" si="19"/>
        <v>1059863.2000000002</v>
      </c>
      <c r="AP171" s="266">
        <f t="shared" si="20"/>
        <v>989378.12</v>
      </c>
      <c r="AQ171" s="266">
        <f t="shared" si="21"/>
        <v>797137.15</v>
      </c>
      <c r="AR171" s="246">
        <f t="shared" si="16"/>
        <v>192240.96999999997</v>
      </c>
    </row>
    <row r="172" spans="1:44" ht="14.4" thickBot="1" x14ac:dyDescent="0.3">
      <c r="A172" s="234" t="s">
        <v>320</v>
      </c>
      <c r="B172" s="234" t="s">
        <v>37</v>
      </c>
      <c r="C172" s="272">
        <v>4485</v>
      </c>
      <c r="D172" s="273" t="s">
        <v>961</v>
      </c>
      <c r="E172" t="s">
        <v>2741</v>
      </c>
      <c r="F172" s="301">
        <v>772139.17</v>
      </c>
      <c r="G172" s="301">
        <v>1183470.8</v>
      </c>
      <c r="H172" s="301">
        <v>64405.03</v>
      </c>
      <c r="J172">
        <v>221006.25</v>
      </c>
      <c r="K172">
        <v>815245.26</v>
      </c>
      <c r="N172" s="301">
        <v>4000</v>
      </c>
      <c r="Q172" s="301">
        <v>534.87</v>
      </c>
      <c r="U172">
        <v>250680.9</v>
      </c>
      <c r="V172">
        <v>2694089.96</v>
      </c>
      <c r="W172" s="301">
        <v>707262.09</v>
      </c>
      <c r="AA172" s="301">
        <v>451132</v>
      </c>
      <c r="AC172">
        <v>646176</v>
      </c>
      <c r="AD172">
        <v>480</v>
      </c>
      <c r="AE172">
        <v>2240</v>
      </c>
      <c r="AF172">
        <v>135981.44</v>
      </c>
      <c r="AG172">
        <v>124937.79</v>
      </c>
      <c r="AM172" s="244">
        <f t="shared" si="17"/>
        <v>2020015.0000000002</v>
      </c>
      <c r="AN172" s="251">
        <f t="shared" si="18"/>
        <v>4534.87</v>
      </c>
      <c r="AO172" s="265">
        <f t="shared" si="19"/>
        <v>2015480.1300000001</v>
      </c>
      <c r="AP172" s="266">
        <f t="shared" si="20"/>
        <v>1158394.0899999999</v>
      </c>
      <c r="AQ172" s="266">
        <f t="shared" si="21"/>
        <v>909815.23</v>
      </c>
      <c r="AR172" s="246">
        <f t="shared" si="16"/>
        <v>248578.85999999987</v>
      </c>
    </row>
    <row r="173" spans="1:44" ht="14.4" thickBot="1" x14ac:dyDescent="0.3">
      <c r="A173" s="234" t="s">
        <v>320</v>
      </c>
      <c r="B173" s="234" t="s">
        <v>37</v>
      </c>
      <c r="C173" s="272">
        <v>2325</v>
      </c>
      <c r="D173" s="273" t="s">
        <v>962</v>
      </c>
      <c r="E173" t="s">
        <v>2792</v>
      </c>
      <c r="F173" s="301">
        <v>414732.81</v>
      </c>
      <c r="G173" s="301">
        <v>442700.75</v>
      </c>
      <c r="H173" s="301">
        <v>67214.259999999995</v>
      </c>
      <c r="J173">
        <v>386620.28</v>
      </c>
      <c r="K173">
        <v>891254.74</v>
      </c>
      <c r="Q173" s="301">
        <v>0</v>
      </c>
      <c r="U173">
        <v>-401426.11</v>
      </c>
      <c r="V173">
        <v>2583594.75</v>
      </c>
      <c r="W173" s="301">
        <v>475698.93</v>
      </c>
      <c r="AA173" s="301">
        <v>245616</v>
      </c>
      <c r="AC173">
        <v>384675</v>
      </c>
      <c r="AD173">
        <v>160</v>
      </c>
      <c r="AE173">
        <v>800</v>
      </c>
      <c r="AF173">
        <v>82526.100000000006</v>
      </c>
      <c r="AG173">
        <v>108449.63</v>
      </c>
      <c r="AM173" s="244">
        <f t="shared" si="17"/>
        <v>924647.82000000007</v>
      </c>
      <c r="AN173" s="251">
        <f t="shared" si="18"/>
        <v>0</v>
      </c>
      <c r="AO173" s="265">
        <f t="shared" si="19"/>
        <v>924647.82000000007</v>
      </c>
      <c r="AP173" s="266">
        <f t="shared" si="20"/>
        <v>721314.92999999993</v>
      </c>
      <c r="AQ173" s="266">
        <f t="shared" si="21"/>
        <v>576610.73</v>
      </c>
      <c r="AR173" s="246">
        <f t="shared" si="16"/>
        <v>144704.19999999995</v>
      </c>
    </row>
    <row r="174" spans="1:44" ht="14.4" thickBot="1" x14ac:dyDescent="0.3">
      <c r="A174" s="234" t="s">
        <v>320</v>
      </c>
      <c r="B174" s="234" t="s">
        <v>37</v>
      </c>
      <c r="C174" s="272">
        <v>1480</v>
      </c>
      <c r="D174" s="273" t="s">
        <v>963</v>
      </c>
      <c r="E174" t="s">
        <v>2803</v>
      </c>
      <c r="F174" s="301">
        <v>211982.27</v>
      </c>
      <c r="G174" s="301">
        <v>105685.95</v>
      </c>
      <c r="H174" s="301">
        <v>51613.43</v>
      </c>
      <c r="J174">
        <v>975049.46</v>
      </c>
      <c r="K174">
        <v>97322.19</v>
      </c>
      <c r="Q174" s="301">
        <v>343.46</v>
      </c>
      <c r="U174">
        <v>-2165428.7000000002</v>
      </c>
      <c r="V174">
        <v>3606433.4</v>
      </c>
      <c r="W174" s="301">
        <v>286865.05</v>
      </c>
      <c r="X174" s="301">
        <v>26000</v>
      </c>
      <c r="AA174" s="301">
        <v>268352</v>
      </c>
      <c r="AC174">
        <v>351360</v>
      </c>
      <c r="AD174">
        <v>160</v>
      </c>
      <c r="AE174">
        <v>700</v>
      </c>
      <c r="AF174">
        <v>66431.25</v>
      </c>
      <c r="AG174">
        <v>66234.960000000006</v>
      </c>
      <c r="AM174" s="244">
        <f t="shared" si="17"/>
        <v>369281.64999999997</v>
      </c>
      <c r="AN174" s="251">
        <f t="shared" si="18"/>
        <v>343.46</v>
      </c>
      <c r="AO174" s="265">
        <f t="shared" si="19"/>
        <v>368938.18999999994</v>
      </c>
      <c r="AP174" s="266">
        <f t="shared" si="20"/>
        <v>581217.05000000005</v>
      </c>
      <c r="AQ174" s="266">
        <f t="shared" si="21"/>
        <v>484886.21</v>
      </c>
      <c r="AR174" s="246">
        <f t="shared" si="16"/>
        <v>96330.840000000026</v>
      </c>
    </row>
    <row r="175" spans="1:44" ht="14.4" thickBot="1" x14ac:dyDescent="0.3">
      <c r="A175" s="234" t="s">
        <v>321</v>
      </c>
      <c r="B175" s="234" t="s">
        <v>38</v>
      </c>
      <c r="C175" s="272">
        <v>8344</v>
      </c>
      <c r="D175" s="273" t="s">
        <v>964</v>
      </c>
      <c r="E175" t="s">
        <v>2742</v>
      </c>
      <c r="F175" s="301">
        <v>619966.54</v>
      </c>
      <c r="G175" s="301">
        <v>1170594.6299999999</v>
      </c>
      <c r="H175" s="301">
        <v>223707.51</v>
      </c>
      <c r="J175">
        <v>746116.18</v>
      </c>
      <c r="K175">
        <v>186014.17</v>
      </c>
      <c r="Q175" s="301">
        <v>1644</v>
      </c>
      <c r="U175">
        <v>-65966.61</v>
      </c>
      <c r="V175">
        <v>1870843.71</v>
      </c>
      <c r="W175" s="301">
        <v>1275738.6299999999</v>
      </c>
      <c r="AC175">
        <v>64550</v>
      </c>
      <c r="AF175">
        <v>42262</v>
      </c>
      <c r="AG175">
        <v>65130</v>
      </c>
      <c r="AM175" s="244">
        <f t="shared" si="17"/>
        <v>2014268.68</v>
      </c>
      <c r="AN175" s="251">
        <f t="shared" si="18"/>
        <v>1644</v>
      </c>
      <c r="AO175" s="265">
        <f t="shared" si="19"/>
        <v>2012624.68</v>
      </c>
      <c r="AP175" s="266">
        <f t="shared" si="20"/>
        <v>1275738.6299999999</v>
      </c>
      <c r="AQ175" s="266">
        <f t="shared" si="21"/>
        <v>171942</v>
      </c>
      <c r="AR175" s="246">
        <f t="shared" si="16"/>
        <v>1103796.6299999999</v>
      </c>
    </row>
    <row r="176" spans="1:44" ht="14.4" thickBot="1" x14ac:dyDescent="0.3">
      <c r="A176" s="234" t="s">
        <v>321</v>
      </c>
      <c r="B176" s="234" t="s">
        <v>38</v>
      </c>
      <c r="C176" s="272">
        <v>3901</v>
      </c>
      <c r="D176" s="273" t="s">
        <v>965</v>
      </c>
      <c r="E176" t="s">
        <v>2743</v>
      </c>
      <c r="F176" s="301">
        <v>561400.67000000004</v>
      </c>
      <c r="G176" s="301">
        <v>72229.100000000006</v>
      </c>
      <c r="H176" s="301">
        <v>152414.99</v>
      </c>
      <c r="J176">
        <v>705418.47</v>
      </c>
      <c r="K176">
        <v>512093.94</v>
      </c>
      <c r="N176" s="301">
        <v>2500</v>
      </c>
      <c r="Q176" s="301">
        <v>0</v>
      </c>
      <c r="U176">
        <v>-1599615.73</v>
      </c>
      <c r="V176">
        <v>3462022.37</v>
      </c>
      <c r="W176" s="301">
        <v>629026.43999999994</v>
      </c>
      <c r="AA176" s="301">
        <v>821465.9</v>
      </c>
      <c r="AB176" s="301">
        <v>99900</v>
      </c>
      <c r="AC176">
        <v>970719.9</v>
      </c>
      <c r="AD176">
        <v>1180</v>
      </c>
      <c r="AF176">
        <v>162742.67000000001</v>
      </c>
      <c r="AG176">
        <v>90533.09</v>
      </c>
      <c r="AK176">
        <v>53717.4</v>
      </c>
      <c r="AM176" s="244">
        <f t="shared" si="17"/>
        <v>786044.76</v>
      </c>
      <c r="AN176" s="251">
        <f t="shared" si="18"/>
        <v>2500</v>
      </c>
      <c r="AO176" s="265">
        <f t="shared" si="19"/>
        <v>783544.76</v>
      </c>
      <c r="AP176" s="266">
        <f t="shared" si="20"/>
        <v>1550392.3399999999</v>
      </c>
      <c r="AQ176" s="266">
        <f t="shared" si="21"/>
        <v>1278893.06</v>
      </c>
      <c r="AR176" s="246">
        <f t="shared" si="16"/>
        <v>271499.2799999998</v>
      </c>
    </row>
    <row r="177" spans="1:44" s="276" customFormat="1" ht="14.4" thickBot="1" x14ac:dyDescent="0.3">
      <c r="A177" s="234" t="s">
        <v>321</v>
      </c>
      <c r="B177" s="234" t="s">
        <v>38</v>
      </c>
      <c r="C177" s="272">
        <v>4653</v>
      </c>
      <c r="D177" s="273" t="s">
        <v>966</v>
      </c>
      <c r="E177" t="s">
        <v>2744</v>
      </c>
      <c r="F177" s="301">
        <v>1470264.11</v>
      </c>
      <c r="G177" s="301">
        <v>32191.75</v>
      </c>
      <c r="H177" s="301">
        <v>177781.97</v>
      </c>
      <c r="I177" s="301"/>
      <c r="J177">
        <v>8958615.3200000003</v>
      </c>
      <c r="K177">
        <v>3753152.56</v>
      </c>
      <c r="L177"/>
      <c r="M177"/>
      <c r="N177" s="301">
        <v>1900</v>
      </c>
      <c r="O177" s="301"/>
      <c r="P177" s="301"/>
      <c r="Q177" s="301">
        <v>209.08</v>
      </c>
      <c r="R177" s="301"/>
      <c r="S177"/>
      <c r="T177"/>
      <c r="U177">
        <v>12048799.76</v>
      </c>
      <c r="V177"/>
      <c r="W177" s="301">
        <v>1470345.27</v>
      </c>
      <c r="X177" s="301"/>
      <c r="Y177" s="301"/>
      <c r="Z177" s="301"/>
      <c r="AA177" s="301">
        <v>544228.57999999996</v>
      </c>
      <c r="AB177" s="301"/>
      <c r="AC177">
        <v>897103.56</v>
      </c>
      <c r="AD177">
        <v>4900</v>
      </c>
      <c r="AE177"/>
      <c r="AF177">
        <v>356724.33</v>
      </c>
      <c r="AG177">
        <v>357087.62</v>
      </c>
      <c r="AH177"/>
      <c r="AI177"/>
      <c r="AJ177"/>
      <c r="AK177">
        <v>78512.5</v>
      </c>
      <c r="AL177"/>
      <c r="AM177" s="244">
        <f t="shared" si="17"/>
        <v>1680237.83</v>
      </c>
      <c r="AN177" s="251">
        <f t="shared" si="18"/>
        <v>2109.08</v>
      </c>
      <c r="AO177" s="265">
        <f t="shared" si="19"/>
        <v>1678128.75</v>
      </c>
      <c r="AP177" s="266">
        <f t="shared" si="20"/>
        <v>2014573.85</v>
      </c>
      <c r="AQ177" s="266">
        <f t="shared" si="21"/>
        <v>1694328.0100000002</v>
      </c>
      <c r="AR177" s="246">
        <f t="shared" si="16"/>
        <v>320245.83999999985</v>
      </c>
    </row>
    <row r="178" spans="1:44" ht="14.4" thickBot="1" x14ac:dyDescent="0.3">
      <c r="A178" s="234" t="s">
        <v>321</v>
      </c>
      <c r="B178" s="234" t="s">
        <v>38</v>
      </c>
      <c r="C178" s="272">
        <v>4479</v>
      </c>
      <c r="D178" s="273" t="s">
        <v>967</v>
      </c>
      <c r="E178" t="s">
        <v>2745</v>
      </c>
      <c r="F178" s="301">
        <v>2628296.42</v>
      </c>
      <c r="G178" s="301">
        <v>22735.23</v>
      </c>
      <c r="H178" s="301">
        <v>185385.33</v>
      </c>
      <c r="J178">
        <v>552862.09</v>
      </c>
      <c r="K178">
        <v>3159860.79</v>
      </c>
      <c r="N178" s="301">
        <v>0</v>
      </c>
      <c r="O178" s="301">
        <v>0</v>
      </c>
      <c r="P178" s="301">
        <v>144000</v>
      </c>
      <c r="Q178" s="301">
        <v>61.25</v>
      </c>
      <c r="U178">
        <v>-1610380.52</v>
      </c>
      <c r="V178">
        <v>3101018.9</v>
      </c>
      <c r="W178" s="301">
        <v>994838.26</v>
      </c>
      <c r="X178" s="301">
        <v>1000000</v>
      </c>
      <c r="AB178" s="301">
        <v>892574.49</v>
      </c>
      <c r="AC178">
        <v>1022462</v>
      </c>
      <c r="AF178">
        <v>201263.31</v>
      </c>
      <c r="AG178">
        <v>460846.81</v>
      </c>
      <c r="AK178">
        <v>33974.699999999997</v>
      </c>
      <c r="AM178" s="244">
        <f t="shared" si="17"/>
        <v>2836416.98</v>
      </c>
      <c r="AN178" s="251">
        <f t="shared" si="18"/>
        <v>144061.25</v>
      </c>
      <c r="AO178" s="265">
        <f t="shared" si="19"/>
        <v>2692355.73</v>
      </c>
      <c r="AP178" s="266">
        <f t="shared" si="20"/>
        <v>2887412.75</v>
      </c>
      <c r="AQ178" s="266">
        <f t="shared" si="21"/>
        <v>1718546.82</v>
      </c>
      <c r="AR178" s="246">
        <f t="shared" si="16"/>
        <v>1168865.93</v>
      </c>
    </row>
    <row r="179" spans="1:44" ht="14.4" thickBot="1" x14ac:dyDescent="0.3">
      <c r="A179" s="234" t="s">
        <v>321</v>
      </c>
      <c r="B179" s="234" t="s">
        <v>38</v>
      </c>
      <c r="C179" s="272">
        <v>5054</v>
      </c>
      <c r="D179" s="273" t="s">
        <v>968</v>
      </c>
      <c r="E179" t="s">
        <v>2746</v>
      </c>
      <c r="F179" s="301">
        <v>604157.43000000005</v>
      </c>
      <c r="G179" s="301">
        <v>58335.5</v>
      </c>
      <c r="H179" s="301">
        <v>233429.1</v>
      </c>
      <c r="J179">
        <v>122065.98</v>
      </c>
      <c r="K179">
        <v>729796.89</v>
      </c>
      <c r="N179" s="301">
        <v>2660</v>
      </c>
      <c r="Q179" s="301">
        <v>79.430000000000007</v>
      </c>
      <c r="U179">
        <v>1680315.69</v>
      </c>
      <c r="V179">
        <v>254405.43</v>
      </c>
      <c r="W179" s="301">
        <v>524762.99</v>
      </c>
      <c r="AA179" s="301">
        <v>975405</v>
      </c>
      <c r="AB179" s="301">
        <v>36400</v>
      </c>
      <c r="AC179">
        <v>1110874</v>
      </c>
      <c r="AF179">
        <v>261751.64</v>
      </c>
      <c r="AG179">
        <v>123342.3</v>
      </c>
      <c r="AK179">
        <v>28625.7</v>
      </c>
      <c r="AM179" s="244">
        <f t="shared" si="17"/>
        <v>895922.03</v>
      </c>
      <c r="AN179" s="251">
        <f t="shared" si="18"/>
        <v>2739.43</v>
      </c>
      <c r="AO179" s="265">
        <f t="shared" si="19"/>
        <v>893182.6</v>
      </c>
      <c r="AP179" s="266">
        <f t="shared" si="20"/>
        <v>1536567.99</v>
      </c>
      <c r="AQ179" s="266">
        <f t="shared" si="21"/>
        <v>1524593.6400000001</v>
      </c>
      <c r="AR179" s="246">
        <f t="shared" si="16"/>
        <v>11974.34999999986</v>
      </c>
    </row>
    <row r="180" spans="1:44" ht="14.4" thickBot="1" x14ac:dyDescent="0.3">
      <c r="A180" s="234" t="s">
        <v>321</v>
      </c>
      <c r="B180" s="234" t="s">
        <v>38</v>
      </c>
      <c r="C180" s="272">
        <v>5698</v>
      </c>
      <c r="D180" s="273" t="s">
        <v>969</v>
      </c>
      <c r="E180" t="s">
        <v>2747</v>
      </c>
      <c r="F180" s="301">
        <v>608415.78</v>
      </c>
      <c r="G180" s="301">
        <v>154615.98000000001</v>
      </c>
      <c r="H180" s="301">
        <v>253445.48</v>
      </c>
      <c r="J180">
        <v>0</v>
      </c>
      <c r="K180">
        <v>559164.93000000005</v>
      </c>
      <c r="N180" s="301">
        <v>179838</v>
      </c>
      <c r="Q180" s="301">
        <v>0</v>
      </c>
      <c r="U180">
        <v>-2734195.02</v>
      </c>
      <c r="V180">
        <v>4470863.96</v>
      </c>
      <c r="W180" s="301">
        <v>588794.56000000006</v>
      </c>
      <c r="AA180" s="301">
        <v>983304.3</v>
      </c>
      <c r="AB180" s="301">
        <v>74100</v>
      </c>
      <c r="AC180">
        <v>1114901.3</v>
      </c>
      <c r="AD180">
        <v>1280</v>
      </c>
      <c r="AF180">
        <v>532964.12</v>
      </c>
      <c r="AG180">
        <v>119471.65</v>
      </c>
      <c r="AM180" s="244">
        <f t="shared" si="17"/>
        <v>1016477.24</v>
      </c>
      <c r="AN180" s="251">
        <f t="shared" si="18"/>
        <v>179838</v>
      </c>
      <c r="AO180" s="265">
        <f t="shared" si="19"/>
        <v>836639.24</v>
      </c>
      <c r="AP180" s="266">
        <f t="shared" si="20"/>
        <v>1646198.86</v>
      </c>
      <c r="AQ180" s="266">
        <f t="shared" si="21"/>
        <v>1768617.0699999998</v>
      </c>
      <c r="AR180" s="246">
        <f t="shared" si="16"/>
        <v>-122418.20999999973</v>
      </c>
    </row>
    <row r="181" spans="1:44" ht="14.4" thickBot="1" x14ac:dyDescent="0.3">
      <c r="A181" s="234" t="s">
        <v>321</v>
      </c>
      <c r="B181" s="234" t="s">
        <v>38</v>
      </c>
      <c r="C181" s="272">
        <v>5218</v>
      </c>
      <c r="D181" s="273" t="s">
        <v>970</v>
      </c>
      <c r="E181" t="s">
        <v>2748</v>
      </c>
      <c r="F181" s="301">
        <v>542763.38</v>
      </c>
      <c r="G181" s="301">
        <v>36964</v>
      </c>
      <c r="H181" s="301">
        <v>177960.26</v>
      </c>
      <c r="J181">
        <v>22705.15</v>
      </c>
      <c r="K181">
        <v>334161.15999999997</v>
      </c>
      <c r="N181" s="301">
        <v>1780</v>
      </c>
      <c r="P181" s="301">
        <v>28500</v>
      </c>
      <c r="Q181" s="301">
        <v>0</v>
      </c>
      <c r="U181">
        <v>-464308.45</v>
      </c>
      <c r="V181">
        <v>1561169.34</v>
      </c>
      <c r="W181" s="301">
        <v>560951.5</v>
      </c>
      <c r="X181" s="301">
        <v>7500</v>
      </c>
      <c r="AA181" s="301">
        <v>1050652.8</v>
      </c>
      <c r="AB181" s="301">
        <v>32200</v>
      </c>
      <c r="AC181">
        <v>1248750.8</v>
      </c>
      <c r="AD181">
        <v>1120</v>
      </c>
      <c r="AF181">
        <v>140268.35999999999</v>
      </c>
      <c r="AG181">
        <v>34688.19</v>
      </c>
      <c r="AK181">
        <v>37139.53</v>
      </c>
      <c r="AM181" s="244">
        <f t="shared" si="17"/>
        <v>757687.64</v>
      </c>
      <c r="AN181" s="251">
        <f t="shared" si="18"/>
        <v>30280</v>
      </c>
      <c r="AO181" s="265">
        <f t="shared" si="19"/>
        <v>727407.64</v>
      </c>
      <c r="AP181" s="266">
        <f t="shared" si="20"/>
        <v>1651304.3</v>
      </c>
      <c r="AQ181" s="266">
        <f t="shared" si="21"/>
        <v>1461966.8800000001</v>
      </c>
      <c r="AR181" s="246">
        <f t="shared" si="16"/>
        <v>189337.41999999993</v>
      </c>
    </row>
    <row r="182" spans="1:44" ht="14.4" thickBot="1" x14ac:dyDescent="0.3">
      <c r="A182" s="234" t="s">
        <v>321</v>
      </c>
      <c r="B182" s="234" t="s">
        <v>38</v>
      </c>
      <c r="C182" s="272">
        <v>6468</v>
      </c>
      <c r="D182" s="273" t="s">
        <v>971</v>
      </c>
      <c r="E182" t="s">
        <v>2749</v>
      </c>
      <c r="F182" s="301">
        <v>860199.96</v>
      </c>
      <c r="G182" s="301">
        <v>26152.75</v>
      </c>
      <c r="H182" s="301">
        <v>306297.03999999998</v>
      </c>
      <c r="J182">
        <v>713167.62</v>
      </c>
      <c r="K182">
        <v>304344.74</v>
      </c>
      <c r="N182" s="301">
        <v>3000</v>
      </c>
      <c r="Q182" s="301">
        <v>58.04</v>
      </c>
      <c r="U182">
        <v>1337358.46</v>
      </c>
      <c r="V182">
        <v>1137972.49</v>
      </c>
      <c r="W182" s="301">
        <v>350130.75</v>
      </c>
      <c r="X182" s="301">
        <v>10637.75</v>
      </c>
      <c r="AA182" s="301">
        <v>1029146.8</v>
      </c>
      <c r="AB182" s="301">
        <v>29600</v>
      </c>
      <c r="AC182">
        <v>1124238.8</v>
      </c>
      <c r="AD182">
        <v>1512</v>
      </c>
      <c r="AF182">
        <v>196225.38</v>
      </c>
      <c r="AG182">
        <v>85755.75</v>
      </c>
      <c r="AK182">
        <v>76070.25</v>
      </c>
      <c r="AM182" s="244">
        <f t="shared" si="17"/>
        <v>1192649.75</v>
      </c>
      <c r="AN182" s="251">
        <f t="shared" si="18"/>
        <v>3058.04</v>
      </c>
      <c r="AO182" s="265">
        <f t="shared" si="19"/>
        <v>1189591.71</v>
      </c>
      <c r="AP182" s="266">
        <f t="shared" si="20"/>
        <v>1419515.3</v>
      </c>
      <c r="AQ182" s="266">
        <f t="shared" si="21"/>
        <v>1483802.1800000002</v>
      </c>
      <c r="AR182" s="246">
        <f t="shared" si="16"/>
        <v>-64286.880000000121</v>
      </c>
    </row>
    <row r="183" spans="1:44" ht="14.4" thickBot="1" x14ac:dyDescent="0.3">
      <c r="A183" s="234" t="s">
        <v>321</v>
      </c>
      <c r="B183" s="234" t="s">
        <v>38</v>
      </c>
      <c r="C183" s="272">
        <v>8206</v>
      </c>
      <c r="D183" s="273" t="s">
        <v>972</v>
      </c>
      <c r="E183" t="s">
        <v>2750</v>
      </c>
      <c r="F183" s="301">
        <v>674512.96</v>
      </c>
      <c r="G183" s="301">
        <v>19649.72</v>
      </c>
      <c r="H183" s="301">
        <v>177415.64</v>
      </c>
      <c r="J183">
        <v>2308777.5</v>
      </c>
      <c r="K183">
        <v>683357.03</v>
      </c>
      <c r="N183" s="301">
        <v>4500</v>
      </c>
      <c r="Q183" s="301">
        <v>27182.1</v>
      </c>
      <c r="S183">
        <v>19500</v>
      </c>
      <c r="U183">
        <v>1559655.25</v>
      </c>
      <c r="V183">
        <v>2454416.4300000002</v>
      </c>
      <c r="W183" s="301">
        <v>646129.81999999995</v>
      </c>
      <c r="AA183" s="301">
        <v>647250</v>
      </c>
      <c r="AB183" s="301">
        <v>36889.199999999997</v>
      </c>
      <c r="AC183">
        <v>1014689.2</v>
      </c>
      <c r="AD183">
        <v>2110</v>
      </c>
      <c r="AF183">
        <v>206638.74</v>
      </c>
      <c r="AG183">
        <v>192030.8</v>
      </c>
      <c r="AJ183">
        <v>30806.3</v>
      </c>
      <c r="AM183" s="244">
        <f t="shared" si="17"/>
        <v>871578.32</v>
      </c>
      <c r="AN183" s="251">
        <f t="shared" si="18"/>
        <v>31682.1</v>
      </c>
      <c r="AO183" s="265">
        <f t="shared" si="19"/>
        <v>839896.22</v>
      </c>
      <c r="AP183" s="266">
        <f t="shared" si="20"/>
        <v>1330269.0199999998</v>
      </c>
      <c r="AQ183" s="266">
        <f t="shared" si="21"/>
        <v>1446275.04</v>
      </c>
      <c r="AR183" s="246">
        <f t="shared" si="16"/>
        <v>-116006.02000000025</v>
      </c>
    </row>
    <row r="184" spans="1:44" ht="14.4" thickBot="1" x14ac:dyDescent="0.3">
      <c r="A184" s="234" t="s">
        <v>321</v>
      </c>
      <c r="B184" s="234" t="s">
        <v>38</v>
      </c>
      <c r="C184" s="272">
        <v>4682</v>
      </c>
      <c r="D184" s="273" t="s">
        <v>973</v>
      </c>
      <c r="E184" t="s">
        <v>2751</v>
      </c>
      <c r="F184" s="301">
        <v>464722.09</v>
      </c>
      <c r="G184" s="301">
        <v>20298</v>
      </c>
      <c r="H184" s="301">
        <v>200025.85</v>
      </c>
      <c r="J184">
        <v>2340702.44</v>
      </c>
      <c r="K184">
        <v>397697.06</v>
      </c>
      <c r="N184" s="301">
        <v>5600</v>
      </c>
      <c r="P184" s="301">
        <v>20040</v>
      </c>
      <c r="Q184" s="301">
        <v>14344.5</v>
      </c>
      <c r="U184">
        <v>-1081028.29</v>
      </c>
      <c r="V184">
        <v>4476501.28</v>
      </c>
      <c r="W184" s="301">
        <v>485068.88</v>
      </c>
      <c r="X184" s="301">
        <v>35000</v>
      </c>
      <c r="AA184" s="301">
        <v>612206.30000000005</v>
      </c>
      <c r="AB184" s="301">
        <v>50000</v>
      </c>
      <c r="AC184">
        <v>789488.3</v>
      </c>
      <c r="AF184">
        <v>186073.93</v>
      </c>
      <c r="AG184">
        <v>87591.19</v>
      </c>
      <c r="AK184">
        <v>34921.9</v>
      </c>
      <c r="AM184" s="244">
        <f t="shared" si="17"/>
        <v>685045.94000000006</v>
      </c>
      <c r="AN184" s="251">
        <f t="shared" si="18"/>
        <v>39984.5</v>
      </c>
      <c r="AO184" s="265">
        <f t="shared" si="19"/>
        <v>645061.44000000006</v>
      </c>
      <c r="AP184" s="266">
        <f t="shared" si="20"/>
        <v>1182275.1800000002</v>
      </c>
      <c r="AQ184" s="266">
        <f t="shared" si="21"/>
        <v>1098075.3199999998</v>
      </c>
      <c r="AR184" s="246">
        <f t="shared" si="16"/>
        <v>84199.860000000335</v>
      </c>
    </row>
    <row r="185" spans="1:44" ht="14.4" thickBot="1" x14ac:dyDescent="0.3">
      <c r="A185" s="234" t="s">
        <v>321</v>
      </c>
      <c r="B185" s="234" t="s">
        <v>38</v>
      </c>
      <c r="C185" s="272">
        <v>5558</v>
      </c>
      <c r="D185" s="273" t="s">
        <v>974</v>
      </c>
      <c r="E185" t="s">
        <v>2752</v>
      </c>
      <c r="F185" s="301">
        <v>481129.06</v>
      </c>
      <c r="G185" s="301">
        <v>23100</v>
      </c>
      <c r="H185" s="301">
        <v>219448.35</v>
      </c>
      <c r="J185">
        <v>170058.99</v>
      </c>
      <c r="K185">
        <v>560205.64</v>
      </c>
      <c r="N185" s="301">
        <v>0</v>
      </c>
      <c r="P185" s="301">
        <v>78000</v>
      </c>
      <c r="Q185" s="301">
        <v>-1513.88</v>
      </c>
      <c r="U185">
        <v>-394790.81</v>
      </c>
      <c r="V185">
        <v>1898710.57</v>
      </c>
      <c r="W185" s="301">
        <v>573733.14</v>
      </c>
      <c r="AA185" s="301">
        <v>1037124.3</v>
      </c>
      <c r="AB185" s="301">
        <v>24600</v>
      </c>
      <c r="AC185">
        <v>1194573.3</v>
      </c>
      <c r="AD185">
        <v>1528</v>
      </c>
      <c r="AF185">
        <v>272080.48</v>
      </c>
      <c r="AG185">
        <v>52441.06</v>
      </c>
      <c r="AK185">
        <v>48683.64</v>
      </c>
      <c r="AM185" s="244">
        <f t="shared" si="17"/>
        <v>723677.41</v>
      </c>
      <c r="AN185" s="251">
        <f t="shared" si="18"/>
        <v>76486.12</v>
      </c>
      <c r="AO185" s="265">
        <f t="shared" si="19"/>
        <v>647191.29</v>
      </c>
      <c r="AP185" s="266">
        <f t="shared" si="20"/>
        <v>1635457.44</v>
      </c>
      <c r="AQ185" s="266">
        <f t="shared" si="21"/>
        <v>1569306.48</v>
      </c>
      <c r="AR185" s="246">
        <f t="shared" si="16"/>
        <v>66150.959999999963</v>
      </c>
    </row>
    <row r="186" spans="1:44" ht="14.4" thickBot="1" x14ac:dyDescent="0.3">
      <c r="A186" s="234" t="s">
        <v>321</v>
      </c>
      <c r="B186" s="234" t="s">
        <v>38</v>
      </c>
      <c r="C186" s="272">
        <v>4731</v>
      </c>
      <c r="D186" s="273" t="s">
        <v>975</v>
      </c>
      <c r="E186" t="s">
        <v>2753</v>
      </c>
      <c r="F186" s="301">
        <v>469875.82</v>
      </c>
      <c r="G186" s="301">
        <v>21440.58</v>
      </c>
      <c r="H186" s="301">
        <v>100386.05</v>
      </c>
      <c r="J186">
        <v>188717.12</v>
      </c>
      <c r="K186">
        <v>919021.05</v>
      </c>
      <c r="N186" s="301">
        <v>4500</v>
      </c>
      <c r="Q186" s="301">
        <v>150.81</v>
      </c>
      <c r="U186">
        <v>-1045054.49</v>
      </c>
      <c r="V186">
        <v>2242933.0699999998</v>
      </c>
      <c r="W186" s="301">
        <v>391350.13</v>
      </c>
      <c r="AA186" s="301">
        <v>726879</v>
      </c>
      <c r="AB186" s="301">
        <v>736400</v>
      </c>
      <c r="AC186">
        <v>874128</v>
      </c>
      <c r="AF186">
        <v>239719.56</v>
      </c>
      <c r="AG186">
        <v>48624.77</v>
      </c>
      <c r="AK186">
        <v>33195.57</v>
      </c>
      <c r="AM186" s="244">
        <f t="shared" si="17"/>
        <v>591702.45000000007</v>
      </c>
      <c r="AN186" s="251">
        <f t="shared" si="18"/>
        <v>4650.8100000000004</v>
      </c>
      <c r="AO186" s="265">
        <f t="shared" si="19"/>
        <v>587051.64</v>
      </c>
      <c r="AP186" s="266">
        <f t="shared" si="20"/>
        <v>1854629.13</v>
      </c>
      <c r="AQ186" s="266">
        <f t="shared" si="21"/>
        <v>1195667.9000000001</v>
      </c>
      <c r="AR186" s="246">
        <f t="shared" si="16"/>
        <v>658961.22999999975</v>
      </c>
    </row>
    <row r="187" spans="1:44" ht="14.4" thickBot="1" x14ac:dyDescent="0.3">
      <c r="A187" s="234" t="s">
        <v>321</v>
      </c>
      <c r="B187" s="234" t="s">
        <v>38</v>
      </c>
      <c r="C187" s="272">
        <v>3338</v>
      </c>
      <c r="D187" s="273" t="s">
        <v>976</v>
      </c>
      <c r="E187" t="s">
        <v>2795</v>
      </c>
      <c r="F187" s="301">
        <v>410449.73</v>
      </c>
      <c r="G187" s="301">
        <v>24659</v>
      </c>
      <c r="H187" s="301">
        <v>202955.56</v>
      </c>
      <c r="J187">
        <v>497992.35</v>
      </c>
      <c r="K187">
        <v>440503.2</v>
      </c>
      <c r="N187" s="301">
        <v>3380</v>
      </c>
      <c r="Q187" s="301">
        <v>0</v>
      </c>
      <c r="U187">
        <v>-1655109.19</v>
      </c>
      <c r="V187">
        <v>3271789.71</v>
      </c>
      <c r="W187" s="301">
        <v>404147.96</v>
      </c>
      <c r="AA187" s="301">
        <v>637548.9</v>
      </c>
      <c r="AB187" s="301">
        <v>63600</v>
      </c>
      <c r="AC187">
        <v>755503.9</v>
      </c>
      <c r="AF187">
        <v>103575.84</v>
      </c>
      <c r="AG187">
        <v>119898.85</v>
      </c>
      <c r="AK187">
        <v>20185.95</v>
      </c>
      <c r="AM187" s="244">
        <f t="shared" si="17"/>
        <v>638064.29</v>
      </c>
      <c r="AN187" s="251">
        <f t="shared" si="18"/>
        <v>3380</v>
      </c>
      <c r="AO187" s="265">
        <f t="shared" si="19"/>
        <v>634684.29</v>
      </c>
      <c r="AP187" s="266">
        <f t="shared" si="20"/>
        <v>1105296.8600000001</v>
      </c>
      <c r="AQ187" s="266">
        <f t="shared" si="21"/>
        <v>999164.53999999992</v>
      </c>
      <c r="AR187" s="246">
        <f t="shared" si="16"/>
        <v>106132.32000000018</v>
      </c>
    </row>
    <row r="188" spans="1:44" s="271" customFormat="1" ht="14.4" thickBot="1" x14ac:dyDescent="0.3">
      <c r="A188" s="234" t="s">
        <v>321</v>
      </c>
      <c r="B188" s="234" t="s">
        <v>38</v>
      </c>
      <c r="C188" s="272">
        <v>6544</v>
      </c>
      <c r="D188" s="273" t="s">
        <v>977</v>
      </c>
      <c r="E188" t="s">
        <v>2804</v>
      </c>
      <c r="F188" s="301">
        <v>941817.61</v>
      </c>
      <c r="G188" s="301">
        <v>6954.05</v>
      </c>
      <c r="H188" s="301">
        <v>409757.07</v>
      </c>
      <c r="I188" s="301"/>
      <c r="J188">
        <v>1526044.08</v>
      </c>
      <c r="K188">
        <v>341627.15</v>
      </c>
      <c r="L188"/>
      <c r="M188"/>
      <c r="N188" s="301">
        <v>4920</v>
      </c>
      <c r="O188" s="301"/>
      <c r="P188" s="301"/>
      <c r="Q188" s="301">
        <v>0</v>
      </c>
      <c r="R188" s="301"/>
      <c r="S188">
        <v>1645</v>
      </c>
      <c r="T188"/>
      <c r="U188">
        <v>-114514.92</v>
      </c>
      <c r="V188">
        <v>3600900</v>
      </c>
      <c r="W188" s="301">
        <v>549679.29</v>
      </c>
      <c r="X188" s="301">
        <v>2400</v>
      </c>
      <c r="Y188" s="301"/>
      <c r="Z188" s="301"/>
      <c r="AA188" s="301">
        <v>725621.5</v>
      </c>
      <c r="AB188" s="301">
        <v>36800</v>
      </c>
      <c r="AC188">
        <v>859287.5</v>
      </c>
      <c r="AD188">
        <v>1160</v>
      </c>
      <c r="AE188"/>
      <c r="AF188">
        <v>354249.06</v>
      </c>
      <c r="AG188">
        <v>165985.25</v>
      </c>
      <c r="AH188"/>
      <c r="AI188"/>
      <c r="AJ188"/>
      <c r="AK188">
        <v>34931.4</v>
      </c>
      <c r="AL188"/>
      <c r="AM188" s="244">
        <f t="shared" si="17"/>
        <v>1358528.73</v>
      </c>
      <c r="AN188" s="251">
        <f t="shared" si="18"/>
        <v>4920</v>
      </c>
      <c r="AO188" s="265">
        <f t="shared" si="19"/>
        <v>1353608.73</v>
      </c>
      <c r="AP188" s="266">
        <f t="shared" si="20"/>
        <v>1314500.79</v>
      </c>
      <c r="AQ188" s="266">
        <f t="shared" si="21"/>
        <v>1415613.21</v>
      </c>
      <c r="AR188" s="246">
        <f t="shared" si="16"/>
        <v>-101112.41999999993</v>
      </c>
    </row>
    <row r="189" spans="1:44" ht="14.4" thickBot="1" x14ac:dyDescent="0.3">
      <c r="A189" s="234" t="s">
        <v>322</v>
      </c>
      <c r="B189" s="234" t="s">
        <v>39</v>
      </c>
      <c r="C189" s="272">
        <v>2511</v>
      </c>
      <c r="D189" s="273" t="s">
        <v>978</v>
      </c>
      <c r="E189" t="s">
        <v>2754</v>
      </c>
      <c r="F189" s="301">
        <v>273749.45</v>
      </c>
      <c r="G189" s="301">
        <v>2770</v>
      </c>
      <c r="H189" s="301">
        <v>130576.68</v>
      </c>
      <c r="J189">
        <v>546558.71999999997</v>
      </c>
      <c r="K189">
        <v>101606.91</v>
      </c>
      <c r="O189" s="301">
        <v>3000</v>
      </c>
      <c r="Q189" s="301">
        <v>21325.599999999999</v>
      </c>
      <c r="U189">
        <v>-1689132.53</v>
      </c>
      <c r="V189">
        <v>2938659.03</v>
      </c>
      <c r="W189" s="301">
        <v>703099.28</v>
      </c>
      <c r="X189" s="301">
        <v>-93580</v>
      </c>
      <c r="AA189" s="301">
        <v>387215</v>
      </c>
      <c r="AC189">
        <v>599688</v>
      </c>
      <c r="AF189">
        <v>427011.13</v>
      </c>
      <c r="AG189">
        <v>24442.44</v>
      </c>
      <c r="AK189">
        <v>28596</v>
      </c>
      <c r="AM189" s="244">
        <f t="shared" si="17"/>
        <v>407096.13</v>
      </c>
      <c r="AN189" s="251">
        <f t="shared" si="18"/>
        <v>24325.599999999999</v>
      </c>
      <c r="AO189" s="265">
        <f t="shared" si="19"/>
        <v>382770.53</v>
      </c>
      <c r="AP189" s="266">
        <f t="shared" si="20"/>
        <v>996734.28</v>
      </c>
      <c r="AQ189" s="266">
        <f t="shared" si="21"/>
        <v>1079737.57</v>
      </c>
      <c r="AR189" s="246">
        <f t="shared" si="16"/>
        <v>-83003.290000000037</v>
      </c>
    </row>
    <row r="190" spans="1:44" ht="14.4" thickBot="1" x14ac:dyDescent="0.3">
      <c r="A190" s="234" t="s">
        <v>322</v>
      </c>
      <c r="B190" s="234" t="s">
        <v>39</v>
      </c>
      <c r="C190" s="272">
        <v>3129</v>
      </c>
      <c r="D190" s="273" t="s">
        <v>979</v>
      </c>
      <c r="E190" t="s">
        <v>2755</v>
      </c>
      <c r="F190" s="301">
        <v>126214.95</v>
      </c>
      <c r="G190" s="301">
        <v>0</v>
      </c>
      <c r="H190" s="301">
        <v>483257.63</v>
      </c>
      <c r="J190">
        <v>1713068.3</v>
      </c>
      <c r="K190">
        <v>689924.34</v>
      </c>
      <c r="N190" s="301">
        <v>1000</v>
      </c>
      <c r="Q190" s="301">
        <v>1400.8</v>
      </c>
      <c r="U190">
        <v>2475812.37</v>
      </c>
      <c r="V190">
        <v>514242.15</v>
      </c>
      <c r="W190" s="301">
        <v>465899.37</v>
      </c>
      <c r="AA190" s="301">
        <v>766780</v>
      </c>
      <c r="AB190" s="301">
        <v>30268</v>
      </c>
      <c r="AC190">
        <v>959108</v>
      </c>
      <c r="AF190">
        <v>162946.60999999999</v>
      </c>
      <c r="AG190">
        <v>47213.16</v>
      </c>
      <c r="AM190" s="244">
        <f t="shared" si="17"/>
        <v>609472.57999999996</v>
      </c>
      <c r="AN190" s="251">
        <f t="shared" si="18"/>
        <v>2400.8000000000002</v>
      </c>
      <c r="AO190" s="265">
        <f t="shared" si="19"/>
        <v>607071.77999999991</v>
      </c>
      <c r="AP190" s="266">
        <f t="shared" si="20"/>
        <v>1262947.3700000001</v>
      </c>
      <c r="AQ190" s="266">
        <f t="shared" si="21"/>
        <v>1169267.7699999998</v>
      </c>
      <c r="AR190" s="246">
        <f t="shared" si="16"/>
        <v>93679.600000000326</v>
      </c>
    </row>
    <row r="191" spans="1:44" ht="14.4" thickBot="1" x14ac:dyDescent="0.3">
      <c r="A191" s="234" t="s">
        <v>322</v>
      </c>
      <c r="B191" s="234" t="s">
        <v>39</v>
      </c>
      <c r="C191" s="272">
        <v>5633</v>
      </c>
      <c r="D191" s="273" t="s">
        <v>980</v>
      </c>
      <c r="E191" t="s">
        <v>2756</v>
      </c>
      <c r="F191" s="301">
        <v>198210.95</v>
      </c>
      <c r="G191" s="301">
        <v>5700</v>
      </c>
      <c r="H191" s="301">
        <v>71815.59</v>
      </c>
      <c r="J191">
        <v>2069687.26</v>
      </c>
      <c r="K191">
        <v>528607.13</v>
      </c>
      <c r="N191" s="301">
        <v>0</v>
      </c>
      <c r="Q191" s="301">
        <v>28.04</v>
      </c>
      <c r="U191">
        <v>-27066.18</v>
      </c>
      <c r="V191">
        <v>2920045.89</v>
      </c>
      <c r="W191" s="301">
        <v>624811.21</v>
      </c>
      <c r="AA191" s="301">
        <v>799148</v>
      </c>
      <c r="AB191" s="301">
        <v>335400</v>
      </c>
      <c r="AC191">
        <v>1136099</v>
      </c>
      <c r="AF191">
        <v>407385.59999999998</v>
      </c>
      <c r="AG191">
        <v>158751.43</v>
      </c>
      <c r="AM191" s="244">
        <f t="shared" si="17"/>
        <v>275726.54000000004</v>
      </c>
      <c r="AN191" s="251">
        <f t="shared" si="18"/>
        <v>28.04</v>
      </c>
      <c r="AO191" s="265">
        <f t="shared" si="19"/>
        <v>275698.50000000006</v>
      </c>
      <c r="AP191" s="266">
        <f t="shared" si="20"/>
        <v>1759359.21</v>
      </c>
      <c r="AQ191" s="266">
        <f t="shared" si="21"/>
        <v>1702236.03</v>
      </c>
      <c r="AR191" s="246">
        <f t="shared" si="16"/>
        <v>57123.179999999935</v>
      </c>
    </row>
    <row r="192" spans="1:44" ht="14.4" thickBot="1" x14ac:dyDescent="0.3">
      <c r="A192" s="234" t="s">
        <v>322</v>
      </c>
      <c r="B192" s="234" t="s">
        <v>39</v>
      </c>
      <c r="C192" s="272">
        <v>1850</v>
      </c>
      <c r="D192" s="273" t="s">
        <v>981</v>
      </c>
      <c r="E192" t="s">
        <v>2757</v>
      </c>
      <c r="F192" s="301">
        <v>347882.63</v>
      </c>
      <c r="G192" s="301">
        <v>2507</v>
      </c>
      <c r="H192" s="301">
        <v>49761.26</v>
      </c>
      <c r="J192">
        <v>342315.1</v>
      </c>
      <c r="K192">
        <v>283985.48</v>
      </c>
      <c r="N192" s="301">
        <v>0</v>
      </c>
      <c r="Q192" s="301">
        <v>0</v>
      </c>
      <c r="U192">
        <v>-1614215.01</v>
      </c>
      <c r="V192">
        <v>2662416.9900000002</v>
      </c>
      <c r="W192" s="301">
        <v>379372.66</v>
      </c>
      <c r="Y192" s="301">
        <v>1636.11</v>
      </c>
      <c r="AA192" s="301">
        <v>343332</v>
      </c>
      <c r="AB192" s="301">
        <v>1500</v>
      </c>
      <c r="AC192">
        <v>435681</v>
      </c>
      <c r="AF192">
        <v>172141.65</v>
      </c>
      <c r="AG192">
        <v>36430.51</v>
      </c>
      <c r="AK192">
        <v>10938.12</v>
      </c>
      <c r="AM192" s="244">
        <f t="shared" si="17"/>
        <v>400150.89</v>
      </c>
      <c r="AN192" s="251">
        <f t="shared" si="18"/>
        <v>0</v>
      </c>
      <c r="AO192" s="265">
        <f t="shared" si="19"/>
        <v>400150.89</v>
      </c>
      <c r="AP192" s="266">
        <f t="shared" si="20"/>
        <v>725840.77</v>
      </c>
      <c r="AQ192" s="266">
        <f t="shared" si="21"/>
        <v>655191.28</v>
      </c>
      <c r="AR192" s="246">
        <f t="shared" si="16"/>
        <v>70649.489999999991</v>
      </c>
    </row>
    <row r="193" spans="1:44" ht="14.4" thickBot="1" x14ac:dyDescent="0.3">
      <c r="A193" s="234" t="s">
        <v>322</v>
      </c>
      <c r="B193" s="234" t="s">
        <v>39</v>
      </c>
      <c r="C193" s="272">
        <v>3330</v>
      </c>
      <c r="D193" s="273" t="s">
        <v>982</v>
      </c>
      <c r="E193" t="s">
        <v>2758</v>
      </c>
      <c r="F193" s="301">
        <v>888020.47999999998</v>
      </c>
      <c r="G193" s="301">
        <v>0</v>
      </c>
      <c r="H193" s="301">
        <v>44239.11</v>
      </c>
      <c r="J193">
        <v>154621.98000000001</v>
      </c>
      <c r="K193">
        <v>338003.34</v>
      </c>
      <c r="N193" s="301">
        <v>0</v>
      </c>
      <c r="Q193" s="301">
        <v>7593.74</v>
      </c>
      <c r="U193">
        <v>-1391960.82</v>
      </c>
      <c r="V193">
        <v>2577037.9500000002</v>
      </c>
      <c r="W193" s="301">
        <v>696565.98</v>
      </c>
      <c r="AA193" s="301">
        <v>213052</v>
      </c>
      <c r="AB193" s="301">
        <v>12200</v>
      </c>
      <c r="AC193">
        <v>354502</v>
      </c>
      <c r="AF193">
        <v>131988.04999999999</v>
      </c>
      <c r="AG193">
        <v>4423.8900000000003</v>
      </c>
      <c r="AK193">
        <v>112860</v>
      </c>
      <c r="AM193" s="244">
        <f t="shared" si="17"/>
        <v>932259.59</v>
      </c>
      <c r="AN193" s="251">
        <f t="shared" si="18"/>
        <v>7593.74</v>
      </c>
      <c r="AO193" s="265">
        <f t="shared" si="19"/>
        <v>924665.85</v>
      </c>
      <c r="AP193" s="266">
        <f t="shared" si="20"/>
        <v>921817.98</v>
      </c>
      <c r="AQ193" s="266">
        <f t="shared" si="21"/>
        <v>603773.93999999994</v>
      </c>
      <c r="AR193" s="246">
        <f t="shared" si="16"/>
        <v>318044.04000000004</v>
      </c>
    </row>
    <row r="194" spans="1:44" ht="14.4" thickBot="1" x14ac:dyDescent="0.3">
      <c r="A194" s="234" t="s">
        <v>330</v>
      </c>
      <c r="B194" s="234" t="s">
        <v>40</v>
      </c>
      <c r="C194" s="272">
        <v>3397</v>
      </c>
      <c r="D194" s="273" t="s">
        <v>983</v>
      </c>
      <c r="E194" t="s">
        <v>2759</v>
      </c>
      <c r="F194" s="301">
        <v>979565.38</v>
      </c>
      <c r="G194" s="301">
        <v>71531</v>
      </c>
      <c r="H194" s="301">
        <v>118378.32</v>
      </c>
      <c r="J194">
        <v>384419.89</v>
      </c>
      <c r="K194">
        <v>430096.18</v>
      </c>
      <c r="Q194" s="301">
        <v>184.35</v>
      </c>
      <c r="U194">
        <v>-1134062.27</v>
      </c>
      <c r="V194">
        <v>2987149.95</v>
      </c>
      <c r="W194" s="301">
        <v>792390.14</v>
      </c>
      <c r="AA194" s="301">
        <v>320440</v>
      </c>
      <c r="AC194">
        <v>457772</v>
      </c>
      <c r="AD194">
        <v>32740</v>
      </c>
      <c r="AF194">
        <v>157827.01999999999</v>
      </c>
      <c r="AG194">
        <v>127542.38</v>
      </c>
      <c r="AM194" s="244">
        <f t="shared" si="17"/>
        <v>1169474.7</v>
      </c>
      <c r="AN194" s="251">
        <f t="shared" si="18"/>
        <v>184.35</v>
      </c>
      <c r="AO194" s="265">
        <f t="shared" si="19"/>
        <v>1169290.3499999999</v>
      </c>
      <c r="AP194" s="266">
        <f t="shared" si="20"/>
        <v>1112830.1400000001</v>
      </c>
      <c r="AQ194" s="266">
        <f t="shared" si="21"/>
        <v>775881.4</v>
      </c>
      <c r="AR194" s="246">
        <f t="shared" si="16"/>
        <v>336948.74000000011</v>
      </c>
    </row>
    <row r="195" spans="1:44" ht="14.4" thickBot="1" x14ac:dyDescent="0.3">
      <c r="A195" s="234" t="s">
        <v>330</v>
      </c>
      <c r="B195" s="234" t="s">
        <v>40</v>
      </c>
      <c r="C195" s="272">
        <v>2599</v>
      </c>
      <c r="D195" s="273" t="s">
        <v>984</v>
      </c>
      <c r="E195" t="s">
        <v>2760</v>
      </c>
      <c r="F195" s="301">
        <v>646710.99</v>
      </c>
      <c r="G195" s="301">
        <v>62760.5</v>
      </c>
      <c r="H195" s="301">
        <v>19070.939999999999</v>
      </c>
      <c r="J195">
        <v>3280051.91</v>
      </c>
      <c r="K195">
        <v>561377.17000000004</v>
      </c>
      <c r="N195" s="301">
        <v>0</v>
      </c>
      <c r="Q195" s="301">
        <v>13550</v>
      </c>
      <c r="U195">
        <v>1336257.1499999999</v>
      </c>
      <c r="V195">
        <v>2987149.95</v>
      </c>
      <c r="W195" s="301">
        <v>1059067.06</v>
      </c>
      <c r="AA195" s="301">
        <v>736160</v>
      </c>
      <c r="AC195">
        <v>832363</v>
      </c>
      <c r="AF195">
        <v>497350.28</v>
      </c>
      <c r="AG195">
        <v>2362.36</v>
      </c>
      <c r="AK195">
        <v>3297.01</v>
      </c>
      <c r="AM195" s="244">
        <f t="shared" si="17"/>
        <v>728542.42999999993</v>
      </c>
      <c r="AN195" s="251">
        <f t="shared" si="18"/>
        <v>13550</v>
      </c>
      <c r="AO195" s="265">
        <f t="shared" si="19"/>
        <v>714992.42999999993</v>
      </c>
      <c r="AP195" s="266">
        <f t="shared" si="20"/>
        <v>1795227.06</v>
      </c>
      <c r="AQ195" s="266">
        <f t="shared" si="21"/>
        <v>1335372.6500000001</v>
      </c>
      <c r="AR195" s="246">
        <f t="shared" si="16"/>
        <v>459854.40999999992</v>
      </c>
    </row>
    <row r="196" spans="1:44" ht="14.4" thickBot="1" x14ac:dyDescent="0.3">
      <c r="A196" s="234" t="s">
        <v>330</v>
      </c>
      <c r="B196" s="234" t="s">
        <v>40</v>
      </c>
      <c r="C196" s="272">
        <v>3184</v>
      </c>
      <c r="D196" s="273" t="s">
        <v>985</v>
      </c>
      <c r="E196" t="s">
        <v>2761</v>
      </c>
      <c r="F196" s="301">
        <v>880988.14</v>
      </c>
      <c r="G196" s="301">
        <v>16300</v>
      </c>
      <c r="H196" s="301">
        <v>78724.12</v>
      </c>
      <c r="J196">
        <v>474719.14</v>
      </c>
      <c r="K196">
        <v>367423.15</v>
      </c>
      <c r="N196" s="301">
        <v>0</v>
      </c>
      <c r="Q196" s="301">
        <v>2473.7600000000002</v>
      </c>
      <c r="U196">
        <v>-429932.22</v>
      </c>
      <c r="V196">
        <v>2090614.96</v>
      </c>
      <c r="W196" s="301">
        <v>897579.29</v>
      </c>
      <c r="AA196" s="301">
        <v>637590</v>
      </c>
      <c r="AC196">
        <v>670592</v>
      </c>
      <c r="AD196">
        <v>3160</v>
      </c>
      <c r="AF196">
        <v>471481.73</v>
      </c>
      <c r="AG196">
        <v>77761.509999999995</v>
      </c>
      <c r="AK196">
        <v>480</v>
      </c>
      <c r="AM196" s="244">
        <f t="shared" si="17"/>
        <v>976012.26</v>
      </c>
      <c r="AN196" s="251">
        <f t="shared" si="18"/>
        <v>2473.7600000000002</v>
      </c>
      <c r="AO196" s="265">
        <f t="shared" si="19"/>
        <v>973538.5</v>
      </c>
      <c r="AP196" s="266">
        <f t="shared" si="20"/>
        <v>1535169.29</v>
      </c>
      <c r="AQ196" s="266">
        <f t="shared" si="21"/>
        <v>1223475.24</v>
      </c>
      <c r="AR196" s="246">
        <f t="shared" ref="AR196:AR219" si="22">AP196-AQ196</f>
        <v>311694.05000000005</v>
      </c>
    </row>
    <row r="197" spans="1:44" ht="14.4" thickBot="1" x14ac:dyDescent="0.3">
      <c r="A197" s="234" t="s">
        <v>330</v>
      </c>
      <c r="B197" s="234" t="s">
        <v>40</v>
      </c>
      <c r="C197" s="272">
        <v>4760</v>
      </c>
      <c r="D197" s="273" t="s">
        <v>986</v>
      </c>
      <c r="E197" t="s">
        <v>2762</v>
      </c>
      <c r="F197" s="301">
        <v>784506.96</v>
      </c>
      <c r="G197" s="301">
        <v>526404.05000000005</v>
      </c>
      <c r="H197" s="301">
        <v>99558.31</v>
      </c>
      <c r="J197">
        <v>635869.49</v>
      </c>
      <c r="K197">
        <v>615708.23</v>
      </c>
      <c r="P197" s="301">
        <v>109</v>
      </c>
      <c r="Q197" s="301">
        <v>-2872.57</v>
      </c>
      <c r="U197">
        <v>1652747.93</v>
      </c>
      <c r="V197">
        <v>433496.95</v>
      </c>
      <c r="W197" s="301">
        <v>1841029.43</v>
      </c>
      <c r="AC197">
        <v>871396</v>
      </c>
      <c r="AF197">
        <v>173526.7</v>
      </c>
      <c r="AG197">
        <v>91246</v>
      </c>
      <c r="AM197" s="244">
        <f t="shared" si="17"/>
        <v>1410469.32</v>
      </c>
      <c r="AN197" s="251">
        <f t="shared" si="18"/>
        <v>-2763.57</v>
      </c>
      <c r="AO197" s="265">
        <f t="shared" si="19"/>
        <v>1413232.8900000001</v>
      </c>
      <c r="AP197" s="266">
        <f t="shared" si="20"/>
        <v>1841029.43</v>
      </c>
      <c r="AQ197" s="266">
        <f t="shared" si="21"/>
        <v>1136168.7</v>
      </c>
      <c r="AR197" s="246">
        <f t="shared" si="22"/>
        <v>704860.73</v>
      </c>
    </row>
    <row r="198" spans="1:44" ht="14.4" thickBot="1" x14ac:dyDescent="0.3">
      <c r="A198" s="234" t="s">
        <v>333</v>
      </c>
      <c r="B198" s="234" t="s">
        <v>41</v>
      </c>
      <c r="C198" s="272">
        <v>3288</v>
      </c>
      <c r="D198" s="273" t="s">
        <v>987</v>
      </c>
      <c r="E198" t="s">
        <v>2763</v>
      </c>
      <c r="F198" s="301">
        <v>1271611.3500000001</v>
      </c>
      <c r="G198" s="301">
        <v>0</v>
      </c>
      <c r="H198" s="301">
        <v>28847.1</v>
      </c>
      <c r="J198">
        <v>137219.67000000001</v>
      </c>
      <c r="K198">
        <v>1020873.36</v>
      </c>
      <c r="N198" s="301">
        <v>3500</v>
      </c>
      <c r="Q198" s="301">
        <v>2249</v>
      </c>
      <c r="T198">
        <v>-8100056.1100000003</v>
      </c>
      <c r="U198">
        <v>5472629.5199999996</v>
      </c>
      <c r="V198">
        <v>4047651.72</v>
      </c>
      <c r="W198" s="301">
        <v>1466635.67</v>
      </c>
      <c r="X198" s="301">
        <v>115000</v>
      </c>
      <c r="AA198" s="301">
        <v>295500</v>
      </c>
      <c r="AC198">
        <v>515470</v>
      </c>
      <c r="AD198">
        <v>3936</v>
      </c>
      <c r="AF198">
        <v>61317.14</v>
      </c>
      <c r="AG198">
        <v>83035.179999999993</v>
      </c>
      <c r="AK198">
        <v>3000</v>
      </c>
      <c r="AM198" s="244">
        <f t="shared" si="17"/>
        <v>1300458.4500000002</v>
      </c>
      <c r="AN198" s="251">
        <f t="shared" si="18"/>
        <v>5749</v>
      </c>
      <c r="AO198" s="265">
        <f t="shared" si="19"/>
        <v>1294709.4500000002</v>
      </c>
      <c r="AP198" s="266">
        <f t="shared" si="20"/>
        <v>1877135.67</v>
      </c>
      <c r="AQ198" s="266">
        <f t="shared" si="21"/>
        <v>666758.32000000007</v>
      </c>
      <c r="AR198" s="246">
        <f t="shared" si="22"/>
        <v>1210377.3499999999</v>
      </c>
    </row>
    <row r="199" spans="1:44" ht="14.4" thickBot="1" x14ac:dyDescent="0.3">
      <c r="A199" s="234" t="s">
        <v>333</v>
      </c>
      <c r="B199" s="234" t="s">
        <v>41</v>
      </c>
      <c r="C199" s="272">
        <v>2561</v>
      </c>
      <c r="D199" s="273" t="s">
        <v>988</v>
      </c>
      <c r="E199" t="s">
        <v>2764</v>
      </c>
      <c r="F199" s="301">
        <v>961555.79</v>
      </c>
      <c r="G199" s="301">
        <v>32180</v>
      </c>
      <c r="H199" s="301">
        <v>162638.89000000001</v>
      </c>
      <c r="J199">
        <v>657175.03</v>
      </c>
      <c r="K199">
        <v>179116.62</v>
      </c>
      <c r="N199" s="301">
        <v>5400</v>
      </c>
      <c r="Q199" s="301">
        <v>1458</v>
      </c>
      <c r="T199">
        <v>327749.2</v>
      </c>
      <c r="U199">
        <v>267271.73</v>
      </c>
      <c r="V199">
        <v>769808.6</v>
      </c>
      <c r="W199" s="301">
        <v>761048.75</v>
      </c>
      <c r="X199" s="301">
        <v>70000</v>
      </c>
      <c r="AA199" s="301">
        <v>350764.7</v>
      </c>
      <c r="AB199" s="301">
        <v>31200</v>
      </c>
      <c r="AC199">
        <v>451560.7</v>
      </c>
      <c r="AE199">
        <v>3200</v>
      </c>
      <c r="AF199">
        <v>39342.46</v>
      </c>
      <c r="AG199">
        <v>27281.49</v>
      </c>
      <c r="AM199" s="244">
        <f t="shared" si="17"/>
        <v>1156374.6800000002</v>
      </c>
      <c r="AN199" s="251">
        <f t="shared" si="18"/>
        <v>6858</v>
      </c>
      <c r="AO199" s="265">
        <f t="shared" si="19"/>
        <v>1149516.6800000002</v>
      </c>
      <c r="AP199" s="266">
        <f t="shared" si="20"/>
        <v>1213013.45</v>
      </c>
      <c r="AQ199" s="266">
        <f t="shared" si="21"/>
        <v>521384.65</v>
      </c>
      <c r="AR199" s="246">
        <f t="shared" si="22"/>
        <v>691628.79999999993</v>
      </c>
    </row>
    <row r="200" spans="1:44" ht="14.4" thickBot="1" x14ac:dyDescent="0.3">
      <c r="A200" s="234" t="s">
        <v>333</v>
      </c>
      <c r="B200" s="234" t="s">
        <v>41</v>
      </c>
      <c r="C200" s="272">
        <v>3118</v>
      </c>
      <c r="D200" s="273" t="s">
        <v>989</v>
      </c>
      <c r="E200" t="s">
        <v>2765</v>
      </c>
      <c r="F200" s="301">
        <v>963144.87</v>
      </c>
      <c r="G200" s="301">
        <v>0</v>
      </c>
      <c r="H200" s="301">
        <v>40645.65</v>
      </c>
      <c r="J200">
        <v>771339.04</v>
      </c>
      <c r="K200">
        <v>87835.3</v>
      </c>
      <c r="N200" s="301">
        <v>4500</v>
      </c>
      <c r="P200" s="301">
        <v>57679</v>
      </c>
      <c r="Q200" s="301">
        <v>1381</v>
      </c>
      <c r="U200">
        <v>25544.32</v>
      </c>
      <c r="V200">
        <v>1268762.8700000001</v>
      </c>
      <c r="W200" s="301">
        <v>1011906.28</v>
      </c>
      <c r="Z200" s="301">
        <v>390320</v>
      </c>
      <c r="AA200" s="301">
        <v>18816</v>
      </c>
      <c r="AC200">
        <v>144684</v>
      </c>
      <c r="AE200">
        <v>1800</v>
      </c>
      <c r="AF200">
        <v>309725.61</v>
      </c>
      <c r="AG200">
        <v>47991.68</v>
      </c>
      <c r="AK200">
        <v>-750</v>
      </c>
      <c r="AM200" s="244">
        <f t="shared" si="17"/>
        <v>1003790.52</v>
      </c>
      <c r="AN200" s="251">
        <f t="shared" si="18"/>
        <v>63560</v>
      </c>
      <c r="AO200" s="265">
        <f t="shared" si="19"/>
        <v>940230.52</v>
      </c>
      <c r="AP200" s="266">
        <f t="shared" si="20"/>
        <v>1421042.28</v>
      </c>
      <c r="AQ200" s="266">
        <f t="shared" si="21"/>
        <v>503451.29</v>
      </c>
      <c r="AR200" s="246">
        <f t="shared" si="22"/>
        <v>917590.99</v>
      </c>
    </row>
    <row r="201" spans="1:44" ht="14.4" thickBot="1" x14ac:dyDescent="0.3">
      <c r="A201" s="234" t="s">
        <v>333</v>
      </c>
      <c r="B201" s="234" t="s">
        <v>41</v>
      </c>
      <c r="C201" s="272">
        <v>1408</v>
      </c>
      <c r="D201" s="273" t="s">
        <v>990</v>
      </c>
      <c r="E201" t="s">
        <v>2766</v>
      </c>
      <c r="F201" s="301">
        <v>493459.25</v>
      </c>
      <c r="G201" s="301">
        <v>24072.63</v>
      </c>
      <c r="H201" s="301">
        <v>34866.53</v>
      </c>
      <c r="J201">
        <v>736516.26</v>
      </c>
      <c r="K201">
        <v>204320.6</v>
      </c>
      <c r="N201" s="301">
        <v>3500</v>
      </c>
      <c r="Q201" s="301">
        <v>0</v>
      </c>
      <c r="U201">
        <v>-1382014.75</v>
      </c>
      <c r="V201">
        <v>2464354.4300000002</v>
      </c>
      <c r="W201" s="301">
        <v>694857.88</v>
      </c>
      <c r="AA201" s="301">
        <v>170720</v>
      </c>
      <c r="AC201">
        <v>258365</v>
      </c>
      <c r="AD201">
        <v>160</v>
      </c>
      <c r="AE201">
        <v>944</v>
      </c>
      <c r="AF201">
        <v>27077.31</v>
      </c>
      <c r="AG201">
        <v>61035.98</v>
      </c>
      <c r="AM201" s="244">
        <f t="shared" si="17"/>
        <v>552398.41</v>
      </c>
      <c r="AN201" s="251">
        <f t="shared" si="18"/>
        <v>3500</v>
      </c>
      <c r="AO201" s="265">
        <f t="shared" si="19"/>
        <v>548898.41</v>
      </c>
      <c r="AP201" s="266">
        <f t="shared" si="20"/>
        <v>865577.88</v>
      </c>
      <c r="AQ201" s="266">
        <f t="shared" si="21"/>
        <v>347582.29</v>
      </c>
      <c r="AR201" s="246">
        <f t="shared" si="22"/>
        <v>517995.59</v>
      </c>
    </row>
    <row r="202" spans="1:44" ht="14.4" thickBot="1" x14ac:dyDescent="0.3">
      <c r="A202" s="234" t="s">
        <v>333</v>
      </c>
      <c r="B202" s="234" t="s">
        <v>41</v>
      </c>
      <c r="C202" s="272">
        <v>1888</v>
      </c>
      <c r="D202" s="273" t="s">
        <v>991</v>
      </c>
      <c r="E202" t="s">
        <v>2767</v>
      </c>
      <c r="F202" s="301">
        <v>965982.01</v>
      </c>
      <c r="G202" s="301">
        <v>6900</v>
      </c>
      <c r="H202" s="301">
        <v>100003.85</v>
      </c>
      <c r="J202">
        <v>1129902.03</v>
      </c>
      <c r="K202">
        <v>-26872.55</v>
      </c>
      <c r="N202" s="301">
        <v>0</v>
      </c>
      <c r="Q202" s="301">
        <v>-871</v>
      </c>
      <c r="T202">
        <v>-759421.69</v>
      </c>
      <c r="U202">
        <v>800763.73</v>
      </c>
      <c r="W202" s="301">
        <v>736266.15</v>
      </c>
      <c r="Z202" s="301">
        <v>518080</v>
      </c>
      <c r="AA202" s="301">
        <v>18636</v>
      </c>
      <c r="AC202">
        <v>133110</v>
      </c>
      <c r="AE202">
        <v>1136</v>
      </c>
      <c r="AF202">
        <v>96282.08</v>
      </c>
      <c r="AG202">
        <v>76143.039999999994</v>
      </c>
      <c r="AM202" s="244">
        <f t="shared" si="17"/>
        <v>1072885.8600000001</v>
      </c>
      <c r="AN202" s="251">
        <f t="shared" si="18"/>
        <v>-871</v>
      </c>
      <c r="AO202" s="265">
        <f t="shared" si="19"/>
        <v>1073756.8600000001</v>
      </c>
      <c r="AP202" s="266">
        <f t="shared" si="20"/>
        <v>1272982.1499999999</v>
      </c>
      <c r="AQ202" s="266">
        <f t="shared" si="21"/>
        <v>306671.12</v>
      </c>
      <c r="AR202" s="246">
        <f t="shared" si="22"/>
        <v>966311.02999999991</v>
      </c>
    </row>
    <row r="203" spans="1:44" ht="14.4" thickBot="1" x14ac:dyDescent="0.3">
      <c r="A203" s="234" t="s">
        <v>333</v>
      </c>
      <c r="B203" s="234" t="s">
        <v>41</v>
      </c>
      <c r="C203" s="272">
        <v>1058</v>
      </c>
      <c r="D203" s="273" t="s">
        <v>992</v>
      </c>
      <c r="E203" t="s">
        <v>2768</v>
      </c>
      <c r="F203" s="301">
        <v>684571.25</v>
      </c>
      <c r="G203" s="301">
        <v>800</v>
      </c>
      <c r="H203" s="301">
        <v>8871.5</v>
      </c>
      <c r="J203">
        <v>215266.82</v>
      </c>
      <c r="K203">
        <v>284057.36</v>
      </c>
      <c r="N203" s="301">
        <v>8000</v>
      </c>
      <c r="Q203" s="301">
        <v>0</v>
      </c>
      <c r="U203">
        <v>-1603002.45</v>
      </c>
      <c r="V203">
        <v>2328715.77</v>
      </c>
      <c r="W203" s="301">
        <v>682955.06</v>
      </c>
      <c r="AA203" s="301">
        <v>417480</v>
      </c>
      <c r="AC203">
        <v>442622</v>
      </c>
      <c r="AD203">
        <v>320</v>
      </c>
      <c r="AE203">
        <v>2080</v>
      </c>
      <c r="AF203">
        <v>50121.279999999999</v>
      </c>
      <c r="AG203">
        <v>24641.86</v>
      </c>
      <c r="AM203" s="244">
        <f t="shared" ref="AM203:AM219" si="23">SUM(F203:I203)</f>
        <v>694242.75</v>
      </c>
      <c r="AN203" s="251">
        <f t="shared" ref="AN203:AN219" si="24">SUM(N203:R203)</f>
        <v>8000</v>
      </c>
      <c r="AO203" s="265">
        <f t="shared" ref="AO203:AO219" si="25">AM203-AN203</f>
        <v>686242.75</v>
      </c>
      <c r="AP203" s="266">
        <f t="shared" ref="AP203:AP219" si="26">SUM(W203:AB203)</f>
        <v>1100435.06</v>
      </c>
      <c r="AQ203" s="266">
        <f t="shared" ref="AQ203:AQ219" si="27">SUM(AC203:AL203)</f>
        <v>519785.14</v>
      </c>
      <c r="AR203" s="246">
        <f t="shared" si="22"/>
        <v>580649.92000000004</v>
      </c>
    </row>
    <row r="204" spans="1:44" ht="14.4" thickBot="1" x14ac:dyDescent="0.3">
      <c r="A204" s="234" t="s">
        <v>333</v>
      </c>
      <c r="B204" s="234" t="s">
        <v>41</v>
      </c>
      <c r="C204" s="272">
        <v>3487</v>
      </c>
      <c r="D204" s="273" t="s">
        <v>993</v>
      </c>
      <c r="E204" t="s">
        <v>2769</v>
      </c>
      <c r="F204" s="301">
        <v>1637137.13</v>
      </c>
      <c r="G204" s="301">
        <v>0</v>
      </c>
      <c r="H204" s="301">
        <v>141010.6</v>
      </c>
      <c r="J204">
        <v>2250379.4</v>
      </c>
      <c r="K204">
        <v>301339.34000000003</v>
      </c>
      <c r="Q204" s="301">
        <v>0</v>
      </c>
      <c r="U204">
        <v>-559766.5</v>
      </c>
      <c r="V204">
        <v>4119895.74</v>
      </c>
      <c r="W204" s="301">
        <v>910617.41</v>
      </c>
      <c r="X204" s="301">
        <v>108000</v>
      </c>
      <c r="AA204" s="301">
        <v>421105.2</v>
      </c>
      <c r="AB204" s="301">
        <v>88350</v>
      </c>
      <c r="AC204">
        <v>573299.19999999995</v>
      </c>
      <c r="AF204">
        <v>96216.26</v>
      </c>
      <c r="AG204">
        <v>27319.919999999998</v>
      </c>
      <c r="AM204" s="244">
        <f t="shared" si="23"/>
        <v>1778147.73</v>
      </c>
      <c r="AN204" s="251">
        <f t="shared" si="24"/>
        <v>0</v>
      </c>
      <c r="AO204" s="265">
        <f t="shared" si="25"/>
        <v>1778147.73</v>
      </c>
      <c r="AP204" s="266">
        <f t="shared" si="26"/>
        <v>1528072.61</v>
      </c>
      <c r="AQ204" s="266">
        <f t="shared" si="27"/>
        <v>696835.38</v>
      </c>
      <c r="AR204" s="246">
        <f t="shared" si="22"/>
        <v>831237.2300000001</v>
      </c>
    </row>
    <row r="205" spans="1:44" ht="14.4" thickBot="1" x14ac:dyDescent="0.3">
      <c r="A205" s="234" t="s">
        <v>333</v>
      </c>
      <c r="B205" s="234" t="s">
        <v>41</v>
      </c>
      <c r="C205" s="235">
        <v>2685</v>
      </c>
      <c r="D205" s="236" t="s">
        <v>994</v>
      </c>
      <c r="E205" t="s">
        <v>2793</v>
      </c>
      <c r="F205" s="301">
        <v>472749.22</v>
      </c>
      <c r="G205" s="301">
        <v>0</v>
      </c>
      <c r="H205" s="301">
        <v>251788.82</v>
      </c>
      <c r="J205">
        <v>510552.53</v>
      </c>
      <c r="K205">
        <v>-25859.5</v>
      </c>
      <c r="N205" s="301">
        <v>36129</v>
      </c>
      <c r="Q205" s="301">
        <v>0</v>
      </c>
      <c r="U205">
        <v>-1682110.43</v>
      </c>
      <c r="V205">
        <v>2992215.82</v>
      </c>
      <c r="W205" s="301">
        <v>159118.04999999999</v>
      </c>
      <c r="Y205" s="301">
        <v>2205</v>
      </c>
      <c r="AA205" s="301">
        <v>530686</v>
      </c>
      <c r="AC205">
        <v>614959</v>
      </c>
      <c r="AF205">
        <v>52469.26</v>
      </c>
      <c r="AG205">
        <v>31884.11</v>
      </c>
      <c r="AM205" s="244">
        <f t="shared" si="23"/>
        <v>724538.04</v>
      </c>
      <c r="AN205" s="251">
        <f t="shared" si="24"/>
        <v>36129</v>
      </c>
      <c r="AO205" s="265">
        <f t="shared" si="25"/>
        <v>688409.04</v>
      </c>
      <c r="AP205" s="266">
        <f t="shared" si="26"/>
        <v>692009.05</v>
      </c>
      <c r="AQ205" s="266">
        <f t="shared" si="27"/>
        <v>699312.37</v>
      </c>
      <c r="AR205" s="246">
        <f t="shared" si="22"/>
        <v>-7303.3199999999488</v>
      </c>
    </row>
    <row r="206" spans="1:44" s="256" customFormat="1" ht="14.4" thickBot="1" x14ac:dyDescent="0.3">
      <c r="A206" s="237" t="s">
        <v>333</v>
      </c>
      <c r="B206" s="237" t="s">
        <v>41</v>
      </c>
      <c r="C206" s="238">
        <v>996</v>
      </c>
      <c r="D206" s="239" t="s">
        <v>995</v>
      </c>
      <c r="E206" t="s">
        <v>2805</v>
      </c>
      <c r="F206" s="301">
        <v>426128.97</v>
      </c>
      <c r="G206" s="301">
        <v>29847.5</v>
      </c>
      <c r="H206" s="301">
        <v>177707.84</v>
      </c>
      <c r="I206" s="301"/>
      <c r="J206">
        <v>1082803.45</v>
      </c>
      <c r="K206">
        <v>169619.87</v>
      </c>
      <c r="L206"/>
      <c r="M206"/>
      <c r="N206" s="301">
        <v>0</v>
      </c>
      <c r="O206" s="301"/>
      <c r="P206" s="301"/>
      <c r="Q206" s="301"/>
      <c r="R206" s="301"/>
      <c r="S206"/>
      <c r="T206"/>
      <c r="U206">
        <v>751825.18</v>
      </c>
      <c r="V206">
        <v>889745.48</v>
      </c>
      <c r="W206" s="301">
        <v>507103.9</v>
      </c>
      <c r="X206" s="301"/>
      <c r="Y206" s="301"/>
      <c r="Z206" s="301"/>
      <c r="AA206" s="301"/>
      <c r="AB206" s="301"/>
      <c r="AC206">
        <v>19770</v>
      </c>
      <c r="AD206">
        <v>160</v>
      </c>
      <c r="AE206">
        <v>1000</v>
      </c>
      <c r="AF206">
        <v>91560.78</v>
      </c>
      <c r="AG206">
        <v>10748.17</v>
      </c>
      <c r="AH206"/>
      <c r="AI206"/>
      <c r="AJ206"/>
      <c r="AK206"/>
      <c r="AL206"/>
      <c r="AM206" s="244">
        <f t="shared" si="23"/>
        <v>633684.30999999994</v>
      </c>
      <c r="AN206" s="251">
        <f t="shared" si="24"/>
        <v>0</v>
      </c>
      <c r="AO206" s="265">
        <f t="shared" si="25"/>
        <v>633684.30999999994</v>
      </c>
      <c r="AP206" s="266">
        <f t="shared" si="26"/>
        <v>507103.9</v>
      </c>
      <c r="AQ206" s="266">
        <f t="shared" si="27"/>
        <v>123238.95</v>
      </c>
      <c r="AR206" s="246">
        <f t="shared" si="22"/>
        <v>383864.95</v>
      </c>
    </row>
    <row r="207" spans="1:44" ht="14.4" thickBot="1" x14ac:dyDescent="0.3">
      <c r="A207" s="234" t="s">
        <v>27</v>
      </c>
      <c r="B207" s="234" t="s">
        <v>28</v>
      </c>
      <c r="C207" s="235">
        <v>3443</v>
      </c>
      <c r="D207" s="236" t="s">
        <v>996</v>
      </c>
      <c r="E207" t="s">
        <v>2770</v>
      </c>
      <c r="F207" s="301">
        <v>636007.06999999995</v>
      </c>
      <c r="G207" s="301">
        <v>20851</v>
      </c>
      <c r="H207" s="301">
        <v>96492.13</v>
      </c>
      <c r="J207">
        <v>1707558.11</v>
      </c>
      <c r="K207">
        <v>241462.6</v>
      </c>
      <c r="Q207" s="301">
        <v>0</v>
      </c>
      <c r="U207">
        <v>1816780.74</v>
      </c>
      <c r="V207">
        <v>574807.30000000005</v>
      </c>
      <c r="W207" s="301">
        <v>788849.07</v>
      </c>
      <c r="AA207" s="301">
        <v>677976</v>
      </c>
      <c r="AB207" s="301">
        <v>7500</v>
      </c>
      <c r="AC207">
        <v>792838</v>
      </c>
      <c r="AD207">
        <v>5140</v>
      </c>
      <c r="AF207">
        <v>125320.28</v>
      </c>
      <c r="AG207">
        <v>107374.52</v>
      </c>
      <c r="AK207">
        <v>36181</v>
      </c>
      <c r="AM207" s="244">
        <f t="shared" si="23"/>
        <v>753350.2</v>
      </c>
      <c r="AN207" s="251">
        <f t="shared" si="24"/>
        <v>0</v>
      </c>
      <c r="AO207" s="265">
        <f t="shared" si="25"/>
        <v>753350.2</v>
      </c>
      <c r="AP207" s="266">
        <f t="shared" si="26"/>
        <v>1474325.0699999998</v>
      </c>
      <c r="AQ207" s="266">
        <f t="shared" si="27"/>
        <v>1066853.8</v>
      </c>
      <c r="AR207" s="246">
        <f t="shared" si="22"/>
        <v>407471.26999999979</v>
      </c>
    </row>
    <row r="208" spans="1:44" ht="14.4" thickBot="1" x14ac:dyDescent="0.3">
      <c r="A208" s="234" t="s">
        <v>27</v>
      </c>
      <c r="B208" s="234" t="s">
        <v>28</v>
      </c>
      <c r="C208" s="235">
        <v>2891</v>
      </c>
      <c r="D208" s="236" t="s">
        <v>997</v>
      </c>
      <c r="E208" t="s">
        <v>2771</v>
      </c>
      <c r="F208" s="301">
        <v>380882.03</v>
      </c>
      <c r="G208" s="301">
        <v>0</v>
      </c>
      <c r="H208" s="301">
        <v>69968.66</v>
      </c>
      <c r="J208">
        <v>781702.71</v>
      </c>
      <c r="K208">
        <v>222935.2</v>
      </c>
      <c r="N208" s="301">
        <v>22170</v>
      </c>
      <c r="Q208" s="301">
        <v>1128</v>
      </c>
      <c r="U208">
        <v>-960217.59</v>
      </c>
      <c r="V208">
        <v>2085517.75</v>
      </c>
      <c r="W208" s="301">
        <v>539492.44999999995</v>
      </c>
      <c r="AA208" s="301">
        <v>212583</v>
      </c>
      <c r="AB208" s="301">
        <v>134400</v>
      </c>
      <c r="AC208">
        <v>347335</v>
      </c>
      <c r="AF208">
        <v>132591.89000000001</v>
      </c>
      <c r="AG208">
        <v>38378.76</v>
      </c>
      <c r="AM208" s="244">
        <f t="shared" si="23"/>
        <v>450850.69000000006</v>
      </c>
      <c r="AN208" s="251">
        <f t="shared" si="24"/>
        <v>23298</v>
      </c>
      <c r="AO208" s="265">
        <f t="shared" si="25"/>
        <v>427552.69000000006</v>
      </c>
      <c r="AP208" s="266">
        <f t="shared" si="26"/>
        <v>886475.45</v>
      </c>
      <c r="AQ208" s="266">
        <f t="shared" si="27"/>
        <v>518305.65</v>
      </c>
      <c r="AR208" s="246">
        <f t="shared" si="22"/>
        <v>368169.79999999993</v>
      </c>
    </row>
    <row r="209" spans="1:44" ht="14.4" thickBot="1" x14ac:dyDescent="0.3">
      <c r="A209" s="234" t="s">
        <v>27</v>
      </c>
      <c r="B209" s="234" t="s">
        <v>28</v>
      </c>
      <c r="C209" s="235">
        <v>5426</v>
      </c>
      <c r="D209" s="236" t="s">
        <v>998</v>
      </c>
      <c r="E209" t="s">
        <v>2772</v>
      </c>
      <c r="F209" s="301">
        <v>1470426.56</v>
      </c>
      <c r="G209" s="301">
        <v>99530</v>
      </c>
      <c r="H209" s="301">
        <v>185934.13</v>
      </c>
      <c r="J209">
        <v>722374.89</v>
      </c>
      <c r="K209">
        <v>1229756.3899999999</v>
      </c>
      <c r="N209" s="301">
        <v>0</v>
      </c>
      <c r="Q209" s="301">
        <v>0</v>
      </c>
      <c r="U209">
        <v>-469426.4</v>
      </c>
      <c r="V209">
        <v>2982894.62</v>
      </c>
      <c r="W209" s="301">
        <v>906524.83</v>
      </c>
      <c r="AA209" s="301">
        <v>1182391</v>
      </c>
      <c r="AB209" s="301">
        <v>953000</v>
      </c>
      <c r="AC209">
        <v>1331290</v>
      </c>
      <c r="AE209">
        <v>9625</v>
      </c>
      <c r="AF209">
        <v>190261.31</v>
      </c>
      <c r="AG209">
        <v>96891.77</v>
      </c>
      <c r="AH209">
        <v>60000</v>
      </c>
      <c r="AK209">
        <v>11112</v>
      </c>
      <c r="AM209" s="244">
        <f t="shared" si="23"/>
        <v>1755890.69</v>
      </c>
      <c r="AN209" s="251">
        <f t="shared" si="24"/>
        <v>0</v>
      </c>
      <c r="AO209" s="265">
        <f t="shared" si="25"/>
        <v>1755890.69</v>
      </c>
      <c r="AP209" s="266">
        <f t="shared" si="26"/>
        <v>3041915.83</v>
      </c>
      <c r="AQ209" s="266">
        <f t="shared" si="27"/>
        <v>1699180.08</v>
      </c>
      <c r="AR209" s="246">
        <f t="shared" si="22"/>
        <v>1342735.75</v>
      </c>
    </row>
    <row r="210" spans="1:44" ht="14.4" thickBot="1" x14ac:dyDescent="0.3">
      <c r="A210" s="234" t="s">
        <v>27</v>
      </c>
      <c r="B210" s="234" t="s">
        <v>28</v>
      </c>
      <c r="C210" s="272">
        <v>3183</v>
      </c>
      <c r="D210" s="273" t="s">
        <v>999</v>
      </c>
      <c r="E210" t="s">
        <v>2796</v>
      </c>
      <c r="F210" s="301">
        <v>385601.47</v>
      </c>
      <c r="G210" s="301">
        <v>55934</v>
      </c>
      <c r="H210" s="301">
        <v>38032.410000000003</v>
      </c>
      <c r="J210">
        <v>2012038.98</v>
      </c>
      <c r="K210">
        <v>713337.61</v>
      </c>
      <c r="Q210" s="301">
        <v>-1455</v>
      </c>
      <c r="U210">
        <v>547860.67000000004</v>
      </c>
      <c r="V210">
        <v>2454994.11</v>
      </c>
      <c r="W210" s="301">
        <v>558045.18000000005</v>
      </c>
      <c r="AA210" s="301">
        <v>393015.2</v>
      </c>
      <c r="AB210" s="301">
        <v>145200</v>
      </c>
      <c r="AC210">
        <v>489116.2</v>
      </c>
      <c r="AF210">
        <v>183147.51999999999</v>
      </c>
      <c r="AG210">
        <v>131758.62</v>
      </c>
      <c r="AK210">
        <v>7995</v>
      </c>
      <c r="AM210" s="244">
        <f t="shared" si="23"/>
        <v>479567.88</v>
      </c>
      <c r="AN210" s="251">
        <f t="shared" si="24"/>
        <v>-1455</v>
      </c>
      <c r="AO210" s="265">
        <f t="shared" si="25"/>
        <v>481022.88</v>
      </c>
      <c r="AP210" s="266">
        <f t="shared" si="26"/>
        <v>1096260.3800000001</v>
      </c>
      <c r="AQ210" s="266">
        <f t="shared" si="27"/>
        <v>812017.34</v>
      </c>
      <c r="AR210" s="246">
        <f t="shared" si="22"/>
        <v>284243.04000000015</v>
      </c>
    </row>
    <row r="211" spans="1:44" ht="14.4" thickBot="1" x14ac:dyDescent="0.3">
      <c r="A211" s="234" t="s">
        <v>341</v>
      </c>
      <c r="B211" s="234" t="s">
        <v>42</v>
      </c>
      <c r="C211" s="272">
        <v>3850</v>
      </c>
      <c r="D211" s="273" t="s">
        <v>1000</v>
      </c>
      <c r="E211" t="s">
        <v>2773</v>
      </c>
      <c r="F211" s="301">
        <v>1539023.12</v>
      </c>
      <c r="G211" s="301">
        <v>323593.06</v>
      </c>
      <c r="H211" s="301">
        <v>126452.02</v>
      </c>
      <c r="J211">
        <v>1206588.74</v>
      </c>
      <c r="K211">
        <v>519935.51</v>
      </c>
      <c r="N211" s="301">
        <v>8900</v>
      </c>
      <c r="Q211" s="301">
        <v>3320.74</v>
      </c>
      <c r="U211">
        <v>208805.78</v>
      </c>
      <c r="V211">
        <v>3281871.5</v>
      </c>
      <c r="W211" s="301">
        <v>726399.26</v>
      </c>
      <c r="X211" s="301">
        <v>-65300</v>
      </c>
      <c r="AA211" s="301">
        <v>303900</v>
      </c>
      <c r="AB211" s="301">
        <v>61200</v>
      </c>
      <c r="AC211">
        <v>399142</v>
      </c>
      <c r="AD211">
        <v>1080</v>
      </c>
      <c r="AF211">
        <v>212581.12</v>
      </c>
      <c r="AG211">
        <v>75464.44</v>
      </c>
      <c r="AI211">
        <v>1844.48</v>
      </c>
      <c r="AM211" s="244">
        <f t="shared" si="23"/>
        <v>1989068.2000000002</v>
      </c>
      <c r="AN211" s="251">
        <f t="shared" si="24"/>
        <v>12220.74</v>
      </c>
      <c r="AO211" s="265">
        <f t="shared" si="25"/>
        <v>1976847.4600000002</v>
      </c>
      <c r="AP211" s="266">
        <f t="shared" si="26"/>
        <v>1026199.26</v>
      </c>
      <c r="AQ211" s="266">
        <f t="shared" si="27"/>
        <v>690112.04</v>
      </c>
      <c r="AR211" s="246">
        <f t="shared" si="22"/>
        <v>336087.22</v>
      </c>
    </row>
    <row r="212" spans="1:44" ht="14.4" thickBot="1" x14ac:dyDescent="0.3">
      <c r="A212" s="234" t="s">
        <v>341</v>
      </c>
      <c r="B212" s="234" t="s">
        <v>42</v>
      </c>
      <c r="C212" s="272">
        <v>3381</v>
      </c>
      <c r="D212" s="273" t="s">
        <v>1001</v>
      </c>
      <c r="E212" t="s">
        <v>2774</v>
      </c>
      <c r="F212" s="301">
        <v>1100766.26</v>
      </c>
      <c r="G212" s="301">
        <v>7469.08</v>
      </c>
      <c r="H212" s="301">
        <v>198875.44</v>
      </c>
      <c r="J212">
        <v>699161.29</v>
      </c>
      <c r="K212">
        <v>542479.19999999995</v>
      </c>
      <c r="Q212" s="301">
        <v>966</v>
      </c>
      <c r="T212">
        <v>26928</v>
      </c>
      <c r="U212">
        <v>-47468.36</v>
      </c>
      <c r="V212">
        <v>1733966.78</v>
      </c>
      <c r="W212" s="301">
        <v>1039371.45</v>
      </c>
      <c r="X212" s="301">
        <v>28320</v>
      </c>
      <c r="AA212" s="301">
        <v>477410</v>
      </c>
      <c r="AB212" s="301">
        <v>228184.39</v>
      </c>
      <c r="AC212">
        <v>672437</v>
      </c>
      <c r="AD212">
        <v>1840</v>
      </c>
      <c r="AF212">
        <v>70870.23</v>
      </c>
      <c r="AG212">
        <v>47913.84</v>
      </c>
      <c r="AI212">
        <v>3175.92</v>
      </c>
      <c r="AM212" s="244">
        <f t="shared" si="23"/>
        <v>1307110.78</v>
      </c>
      <c r="AN212" s="251">
        <f t="shared" si="24"/>
        <v>966</v>
      </c>
      <c r="AO212" s="265">
        <f t="shared" si="25"/>
        <v>1306144.78</v>
      </c>
      <c r="AP212" s="266">
        <f t="shared" si="26"/>
        <v>1773285.8399999999</v>
      </c>
      <c r="AQ212" s="266">
        <f t="shared" si="27"/>
        <v>796236.99</v>
      </c>
      <c r="AR212" s="246">
        <f t="shared" si="22"/>
        <v>977048.84999999986</v>
      </c>
    </row>
    <row r="213" spans="1:44" ht="14.4" thickBot="1" x14ac:dyDescent="0.3">
      <c r="A213" s="234" t="s">
        <v>341</v>
      </c>
      <c r="B213" s="234" t="s">
        <v>42</v>
      </c>
      <c r="C213" s="272">
        <v>2640</v>
      </c>
      <c r="D213" s="273" t="s">
        <v>1002</v>
      </c>
      <c r="E213" t="s">
        <v>2775</v>
      </c>
      <c r="F213" s="301">
        <v>928551.88</v>
      </c>
      <c r="G213" s="301">
        <v>177590.02</v>
      </c>
      <c r="H213" s="301">
        <v>50193.919999999998</v>
      </c>
      <c r="J213">
        <v>1651505.06</v>
      </c>
      <c r="K213">
        <v>199323.44</v>
      </c>
      <c r="N213" s="301">
        <v>0</v>
      </c>
      <c r="Q213" s="301">
        <v>563.88</v>
      </c>
      <c r="V213">
        <v>2681365.84</v>
      </c>
      <c r="W213" s="301">
        <v>783785.77</v>
      </c>
      <c r="AA213" s="301">
        <v>449880</v>
      </c>
      <c r="AC213">
        <v>607378</v>
      </c>
      <c r="AF213">
        <v>78239.539999999994</v>
      </c>
      <c r="AG213">
        <v>59093.88</v>
      </c>
      <c r="AI213">
        <v>298.48</v>
      </c>
      <c r="AK213">
        <v>21000</v>
      </c>
      <c r="AM213" s="244">
        <f t="shared" si="23"/>
        <v>1156335.8199999998</v>
      </c>
      <c r="AN213" s="251">
        <f t="shared" si="24"/>
        <v>563.88</v>
      </c>
      <c r="AO213" s="265">
        <f t="shared" si="25"/>
        <v>1155771.94</v>
      </c>
      <c r="AP213" s="266">
        <f t="shared" si="26"/>
        <v>1233665.77</v>
      </c>
      <c r="AQ213" s="266">
        <f t="shared" si="27"/>
        <v>766009.9</v>
      </c>
      <c r="AR213" s="246">
        <f t="shared" si="22"/>
        <v>467655.87</v>
      </c>
    </row>
    <row r="214" spans="1:44" ht="14.4" thickBot="1" x14ac:dyDescent="0.3">
      <c r="A214" s="234" t="s">
        <v>341</v>
      </c>
      <c r="B214" s="234" t="s">
        <v>42</v>
      </c>
      <c r="C214" s="272">
        <v>5792</v>
      </c>
      <c r="D214" s="273" t="s">
        <v>1003</v>
      </c>
      <c r="E214" t="s">
        <v>2776</v>
      </c>
      <c r="F214" s="301">
        <v>1367468</v>
      </c>
      <c r="G214" s="301">
        <v>25321</v>
      </c>
      <c r="H214" s="301">
        <v>99873.21</v>
      </c>
      <c r="J214">
        <v>484252.55</v>
      </c>
      <c r="K214">
        <v>1067361.8</v>
      </c>
      <c r="N214" s="301">
        <v>4000</v>
      </c>
      <c r="Q214" s="301">
        <v>2393.2399999999998</v>
      </c>
      <c r="U214">
        <v>-2556891</v>
      </c>
      <c r="V214">
        <v>5060758.04</v>
      </c>
      <c r="W214" s="301">
        <v>2190389.4700000002</v>
      </c>
      <c r="AC214">
        <v>1006707</v>
      </c>
      <c r="AD214">
        <v>42000</v>
      </c>
      <c r="AF214">
        <v>282473.92</v>
      </c>
      <c r="AG214">
        <v>72124.72</v>
      </c>
      <c r="AI214">
        <v>525</v>
      </c>
      <c r="AK214">
        <v>1960</v>
      </c>
      <c r="AM214" s="244">
        <f t="shared" si="23"/>
        <v>1492662.21</v>
      </c>
      <c r="AN214" s="251">
        <f t="shared" si="24"/>
        <v>6393.24</v>
      </c>
      <c r="AO214" s="265">
        <f t="shared" si="25"/>
        <v>1486268.97</v>
      </c>
      <c r="AP214" s="266">
        <f t="shared" si="26"/>
        <v>2190389.4700000002</v>
      </c>
      <c r="AQ214" s="266">
        <f t="shared" si="27"/>
        <v>1405790.64</v>
      </c>
      <c r="AR214" s="246">
        <f t="shared" si="22"/>
        <v>784598.83000000031</v>
      </c>
    </row>
    <row r="215" spans="1:44" ht="14.4" thickBot="1" x14ac:dyDescent="0.3">
      <c r="A215" s="234" t="s">
        <v>341</v>
      </c>
      <c r="B215" s="234" t="s">
        <v>42</v>
      </c>
      <c r="C215" s="272">
        <v>1533</v>
      </c>
      <c r="D215" s="273" t="s">
        <v>1004</v>
      </c>
      <c r="E215" t="s">
        <v>2797</v>
      </c>
      <c r="F215" s="301">
        <v>815984.07</v>
      </c>
      <c r="G215" s="301">
        <v>4827.68</v>
      </c>
      <c r="H215" s="301">
        <v>92498.91</v>
      </c>
      <c r="J215">
        <v>140416.03</v>
      </c>
      <c r="K215">
        <v>486704.11</v>
      </c>
      <c r="N215" s="301">
        <v>5740</v>
      </c>
      <c r="Q215" s="301">
        <v>324.45999999999998</v>
      </c>
      <c r="U215">
        <v>-662450.73</v>
      </c>
      <c r="V215">
        <v>1741122.88</v>
      </c>
      <c r="W215" s="301">
        <v>602856.62</v>
      </c>
      <c r="AA215" s="301">
        <v>159810</v>
      </c>
      <c r="AB215" s="301">
        <v>131190</v>
      </c>
      <c r="AC215">
        <v>215262.82</v>
      </c>
      <c r="AF215">
        <v>77436.31</v>
      </c>
      <c r="AG215">
        <v>48989.01</v>
      </c>
      <c r="AI215">
        <v>119.32</v>
      </c>
      <c r="AM215" s="244">
        <f t="shared" si="23"/>
        <v>913310.66</v>
      </c>
      <c r="AN215" s="251">
        <f t="shared" si="24"/>
        <v>6064.46</v>
      </c>
      <c r="AO215" s="265">
        <f t="shared" si="25"/>
        <v>907246.20000000007</v>
      </c>
      <c r="AP215" s="266">
        <f t="shared" si="26"/>
        <v>893856.62</v>
      </c>
      <c r="AQ215" s="266">
        <f t="shared" si="27"/>
        <v>341807.46</v>
      </c>
      <c r="AR215" s="246">
        <f t="shared" si="22"/>
        <v>552049.15999999992</v>
      </c>
    </row>
    <row r="216" spans="1:44" ht="14.4" thickBot="1" x14ac:dyDescent="0.3">
      <c r="A216" s="234" t="s">
        <v>344</v>
      </c>
      <c r="B216" s="234" t="s">
        <v>31</v>
      </c>
      <c r="C216" s="272">
        <v>6007</v>
      </c>
      <c r="D216" s="273" t="s">
        <v>1005</v>
      </c>
      <c r="E216" t="s">
        <v>2641</v>
      </c>
      <c r="F216" s="301">
        <v>711019.37</v>
      </c>
      <c r="G216" s="301">
        <v>27359</v>
      </c>
      <c r="H216" s="301">
        <v>42956.86</v>
      </c>
      <c r="J216">
        <v>668484.78</v>
      </c>
      <c r="K216">
        <v>564723.24</v>
      </c>
      <c r="N216" s="301">
        <v>0</v>
      </c>
      <c r="Q216" s="301">
        <v>4666.6400000000003</v>
      </c>
      <c r="S216">
        <v>1752</v>
      </c>
      <c r="U216">
        <v>-1648201.72</v>
      </c>
      <c r="V216">
        <v>3760347.17</v>
      </c>
      <c r="W216" s="301">
        <v>689861.18</v>
      </c>
      <c r="AA216" s="301">
        <v>391807.5</v>
      </c>
      <c r="AC216">
        <v>512767.5</v>
      </c>
      <c r="AF216">
        <v>294444.55</v>
      </c>
      <c r="AG216">
        <v>135923</v>
      </c>
      <c r="AK216">
        <v>14957.25</v>
      </c>
      <c r="AM216" s="244">
        <f t="shared" si="23"/>
        <v>781335.23</v>
      </c>
      <c r="AN216" s="251">
        <f t="shared" si="24"/>
        <v>4666.6400000000003</v>
      </c>
      <c r="AO216" s="265">
        <f t="shared" si="25"/>
        <v>776668.59</v>
      </c>
      <c r="AP216" s="266">
        <f t="shared" si="26"/>
        <v>1081668.6800000002</v>
      </c>
      <c r="AQ216" s="266">
        <f t="shared" si="27"/>
        <v>958092.3</v>
      </c>
      <c r="AR216" s="246">
        <f t="shared" si="22"/>
        <v>123576.38000000012</v>
      </c>
    </row>
    <row r="217" spans="1:44" ht="14.4" thickBot="1" x14ac:dyDescent="0.3">
      <c r="A217" s="234" t="s">
        <v>344</v>
      </c>
      <c r="B217" s="234" t="s">
        <v>31</v>
      </c>
      <c r="C217" s="272">
        <v>2330</v>
      </c>
      <c r="D217" s="273" t="s">
        <v>1006</v>
      </c>
      <c r="E217" t="s">
        <v>2644</v>
      </c>
      <c r="F217" s="301">
        <v>704129.04</v>
      </c>
      <c r="G217" s="301">
        <v>36458.75</v>
      </c>
      <c r="H217" s="301">
        <v>45434.6</v>
      </c>
      <c r="J217">
        <v>-72744.37</v>
      </c>
      <c r="K217">
        <v>227465.82</v>
      </c>
      <c r="N217" s="301">
        <v>2800</v>
      </c>
      <c r="Q217" s="301">
        <v>484.61</v>
      </c>
      <c r="U217">
        <v>-1495580.86</v>
      </c>
      <c r="V217">
        <v>2267172.48</v>
      </c>
      <c r="W217" s="301">
        <v>467838.21</v>
      </c>
      <c r="AA217" s="301">
        <v>234360</v>
      </c>
      <c r="AB217" s="301">
        <v>23990</v>
      </c>
      <c r="AC217">
        <v>317414</v>
      </c>
      <c r="AF217">
        <v>101975.79</v>
      </c>
      <c r="AG217">
        <v>39473</v>
      </c>
      <c r="AJ217">
        <v>37230.410000000003</v>
      </c>
      <c r="AK217">
        <v>477.4</v>
      </c>
      <c r="AM217" s="244">
        <f t="shared" si="23"/>
        <v>786022.39</v>
      </c>
      <c r="AN217" s="251">
        <f t="shared" si="24"/>
        <v>3284.61</v>
      </c>
      <c r="AO217" s="265">
        <f t="shared" si="25"/>
        <v>782737.78</v>
      </c>
      <c r="AP217" s="266">
        <f t="shared" si="26"/>
        <v>726188.21</v>
      </c>
      <c r="AQ217" s="266">
        <f t="shared" si="27"/>
        <v>496570.6</v>
      </c>
      <c r="AR217" s="246">
        <f t="shared" si="22"/>
        <v>229617.61</v>
      </c>
    </row>
    <row r="218" spans="1:44" ht="14.4" thickBot="1" x14ac:dyDescent="0.3">
      <c r="A218" s="234" t="s">
        <v>344</v>
      </c>
      <c r="B218" s="234" t="s">
        <v>31</v>
      </c>
      <c r="C218" s="272">
        <v>2684</v>
      </c>
      <c r="D218" s="273" t="s">
        <v>1007</v>
      </c>
      <c r="E218" t="s">
        <v>2645</v>
      </c>
      <c r="F218" s="301">
        <v>398450.88</v>
      </c>
      <c r="G218" s="301">
        <v>14756</v>
      </c>
      <c r="H218" s="301">
        <v>12784.91</v>
      </c>
      <c r="J218">
        <v>228804.08</v>
      </c>
      <c r="K218">
        <v>291335.92</v>
      </c>
      <c r="N218" s="301">
        <v>36012.5</v>
      </c>
      <c r="Q218" s="301">
        <v>49343.06</v>
      </c>
      <c r="S218">
        <v>24815</v>
      </c>
      <c r="U218">
        <v>-1052181.5900000001</v>
      </c>
      <c r="V218">
        <v>1878069.39</v>
      </c>
      <c r="W218" s="301">
        <v>390221.35</v>
      </c>
      <c r="AA218" s="301">
        <v>582260</v>
      </c>
      <c r="AC218">
        <v>665767</v>
      </c>
      <c r="AF218">
        <v>152932.64000000001</v>
      </c>
      <c r="AG218">
        <v>15792</v>
      </c>
      <c r="AK218">
        <v>29815</v>
      </c>
      <c r="AM218" s="244">
        <f t="shared" si="23"/>
        <v>425991.79</v>
      </c>
      <c r="AN218" s="251">
        <f t="shared" si="24"/>
        <v>85355.56</v>
      </c>
      <c r="AO218" s="265">
        <f t="shared" si="25"/>
        <v>340636.23</v>
      </c>
      <c r="AP218" s="266">
        <f t="shared" si="26"/>
        <v>972481.35</v>
      </c>
      <c r="AQ218" s="266">
        <f t="shared" si="27"/>
        <v>864306.64</v>
      </c>
      <c r="AR218" s="246">
        <f t="shared" si="22"/>
        <v>108174.70999999996</v>
      </c>
    </row>
    <row r="219" spans="1:44" ht="14.4" thickBot="1" x14ac:dyDescent="0.3">
      <c r="A219" s="234" t="s">
        <v>344</v>
      </c>
      <c r="B219" s="234" t="s">
        <v>31</v>
      </c>
      <c r="C219" s="272">
        <v>7170</v>
      </c>
      <c r="D219" s="273" t="s">
        <v>1008</v>
      </c>
      <c r="E219" t="s">
        <v>2649</v>
      </c>
      <c r="F219" s="301">
        <v>381809.65</v>
      </c>
      <c r="G219" s="301">
        <v>83001.179999999993</v>
      </c>
      <c r="H219" s="301">
        <v>233235.8</v>
      </c>
      <c r="J219">
        <v>63404.58</v>
      </c>
      <c r="K219">
        <v>685047.62</v>
      </c>
      <c r="N219" s="301">
        <v>12700</v>
      </c>
      <c r="O219" s="301">
        <v>18802</v>
      </c>
      <c r="Q219" s="301">
        <v>2954.85</v>
      </c>
      <c r="S219">
        <v>1827</v>
      </c>
      <c r="U219">
        <v>-2388206.63</v>
      </c>
      <c r="V219">
        <v>4524693.96</v>
      </c>
      <c r="W219" s="301">
        <v>801114.84</v>
      </c>
      <c r="AA219" s="301">
        <v>619369</v>
      </c>
      <c r="AB219" s="301">
        <v>417770.2</v>
      </c>
      <c r="AC219">
        <v>1219750.3999999999</v>
      </c>
      <c r="AF219">
        <v>957518.35</v>
      </c>
      <c r="AG219">
        <v>122372.46</v>
      </c>
      <c r="AK219">
        <v>153530.94</v>
      </c>
      <c r="AM219" s="244">
        <f t="shared" si="23"/>
        <v>698046.63</v>
      </c>
      <c r="AN219" s="251">
        <f t="shared" si="24"/>
        <v>34456.85</v>
      </c>
      <c r="AO219" s="265">
        <f t="shared" si="25"/>
        <v>663589.78</v>
      </c>
      <c r="AP219" s="266">
        <f t="shared" si="26"/>
        <v>1838254.0399999998</v>
      </c>
      <c r="AQ219" s="266">
        <f t="shared" si="27"/>
        <v>2453172.15</v>
      </c>
      <c r="AR219" s="246">
        <f t="shared" si="22"/>
        <v>-614918.1100000001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0"/>
  <sheetViews>
    <sheetView topLeftCell="T1" zoomScale="43" zoomScaleNormal="43" workbookViewId="0">
      <selection sqref="A1:AH1048576"/>
    </sheetView>
  </sheetViews>
  <sheetFormatPr defaultRowHeight="13.8" x14ac:dyDescent="0.25"/>
  <cols>
    <col min="1" max="1" width="43.296875" bestFit="1" customWidth="1"/>
    <col min="2" max="2" width="30.8984375" bestFit="1" customWidth="1"/>
    <col min="3" max="3" width="30" bestFit="1" customWidth="1"/>
    <col min="4" max="4" width="22.09765625" bestFit="1" customWidth="1"/>
    <col min="5" max="5" width="21.59765625" bestFit="1" customWidth="1"/>
    <col min="6" max="7" width="14.5" bestFit="1" customWidth="1"/>
    <col min="8" max="8" width="19.59765625" bestFit="1" customWidth="1"/>
    <col min="9" max="9" width="20" bestFit="1" customWidth="1"/>
    <col min="10" max="10" width="16" bestFit="1" customWidth="1"/>
    <col min="11" max="11" width="18.296875" bestFit="1" customWidth="1"/>
    <col min="12" max="12" width="17.796875" bestFit="1" customWidth="1"/>
    <col min="13" max="13" width="19.5" bestFit="1" customWidth="1"/>
    <col min="14" max="14" width="19.3984375" bestFit="1" customWidth="1"/>
    <col min="15" max="15" width="21.5" bestFit="1" customWidth="1"/>
    <col min="16" max="16" width="25.796875" bestFit="1" customWidth="1"/>
    <col min="17" max="17" width="25.8984375" bestFit="1" customWidth="1"/>
    <col min="18" max="18" width="14.5" bestFit="1" customWidth="1"/>
    <col min="19" max="19" width="41.8984375" bestFit="1" customWidth="1"/>
    <col min="20" max="20" width="42.5" bestFit="1" customWidth="1"/>
    <col min="21" max="21" width="26.796875" bestFit="1" customWidth="1"/>
    <col min="22" max="22" width="36.296875" bestFit="1" customWidth="1"/>
    <col min="23" max="23" width="52" bestFit="1" customWidth="1"/>
    <col min="24" max="24" width="14.5" bestFit="1" customWidth="1"/>
    <col min="25" max="25" width="18.59765625" bestFit="1" customWidth="1"/>
    <col min="26" max="26" width="24.796875" bestFit="1" customWidth="1"/>
    <col min="27" max="27" width="23.19921875" bestFit="1" customWidth="1"/>
    <col min="28" max="28" width="39.796875" bestFit="1" customWidth="1"/>
    <col min="29" max="29" width="28.796875" bestFit="1" customWidth="1"/>
    <col min="30" max="30" width="20.69921875" bestFit="1" customWidth="1"/>
    <col min="31" max="31" width="24.5" bestFit="1" customWidth="1"/>
    <col min="32" max="32" width="29.5" bestFit="1" customWidth="1"/>
    <col min="33" max="33" width="31" bestFit="1" customWidth="1"/>
  </cols>
  <sheetData>
    <row r="1" spans="1:33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2451</v>
      </c>
      <c r="I1" t="s">
        <v>3187</v>
      </c>
      <c r="J1" t="s">
        <v>2452</v>
      </c>
      <c r="K1" t="s">
        <v>2453</v>
      </c>
      <c r="L1" t="s">
        <v>2454</v>
      </c>
      <c r="M1" t="s">
        <v>2455</v>
      </c>
      <c r="N1" t="s">
        <v>2588</v>
      </c>
      <c r="O1" t="s">
        <v>2456</v>
      </c>
      <c r="P1" t="s">
        <v>2457</v>
      </c>
      <c r="Q1" t="s">
        <v>2458</v>
      </c>
      <c r="R1" t="s">
        <v>2459</v>
      </c>
      <c r="S1" t="s">
        <v>2461</v>
      </c>
      <c r="T1" t="s">
        <v>2462</v>
      </c>
      <c r="U1" t="s">
        <v>2463</v>
      </c>
      <c r="V1" t="s">
        <v>2808</v>
      </c>
      <c r="W1" t="s">
        <v>2464</v>
      </c>
      <c r="X1" t="s">
        <v>2465</v>
      </c>
      <c r="Y1" t="s">
        <v>2466</v>
      </c>
      <c r="Z1" t="s">
        <v>2467</v>
      </c>
      <c r="AA1" t="s">
        <v>2468</v>
      </c>
      <c r="AB1" t="s">
        <v>2469</v>
      </c>
      <c r="AC1" t="s">
        <v>2470</v>
      </c>
      <c r="AD1" t="s">
        <v>2589</v>
      </c>
      <c r="AE1" t="s">
        <v>2590</v>
      </c>
      <c r="AF1" t="s">
        <v>2591</v>
      </c>
      <c r="AG1" t="s">
        <v>2471</v>
      </c>
    </row>
    <row r="2" spans="1:33" x14ac:dyDescent="0.25">
      <c r="A2" t="s">
        <v>2472</v>
      </c>
      <c r="B2" t="s">
        <v>2473</v>
      </c>
      <c r="C2" t="s">
        <v>2474</v>
      </c>
      <c r="D2" t="s">
        <v>2475</v>
      </c>
      <c r="E2" t="s">
        <v>2476</v>
      </c>
      <c r="F2" t="s">
        <v>2477</v>
      </c>
      <c r="G2" t="s">
        <v>2478</v>
      </c>
      <c r="H2" t="s">
        <v>2479</v>
      </c>
      <c r="I2" t="s">
        <v>3188</v>
      </c>
      <c r="J2" t="s">
        <v>2480</v>
      </c>
      <c r="K2" t="s">
        <v>2481</v>
      </c>
      <c r="L2" t="s">
        <v>2482</v>
      </c>
      <c r="M2" t="s">
        <v>2483</v>
      </c>
      <c r="N2" t="s">
        <v>2593</v>
      </c>
      <c r="O2" t="s">
        <v>2484</v>
      </c>
      <c r="P2" t="s">
        <v>2485</v>
      </c>
      <c r="Q2" t="s">
        <v>2486</v>
      </c>
      <c r="R2" t="s">
        <v>2487</v>
      </c>
      <c r="S2" t="s">
        <v>2489</v>
      </c>
      <c r="T2" t="s">
        <v>2490</v>
      </c>
      <c r="U2" t="s">
        <v>2491</v>
      </c>
      <c r="V2" t="s">
        <v>2809</v>
      </c>
      <c r="W2" t="s">
        <v>2492</v>
      </c>
      <c r="X2" t="s">
        <v>2493</v>
      </c>
      <c r="Y2" t="s">
        <v>2494</v>
      </c>
      <c r="Z2" t="s">
        <v>2495</v>
      </c>
      <c r="AA2" t="s">
        <v>2496</v>
      </c>
      <c r="AB2" t="s">
        <v>2497</v>
      </c>
      <c r="AC2" t="s">
        <v>2498</v>
      </c>
      <c r="AD2" t="s">
        <v>2594</v>
      </c>
      <c r="AE2" t="s">
        <v>2595</v>
      </c>
      <c r="AF2" t="s">
        <v>2596</v>
      </c>
      <c r="AG2" t="s">
        <v>2499</v>
      </c>
    </row>
    <row r="3" spans="1:33" x14ac:dyDescent="0.25">
      <c r="A3" t="s">
        <v>2500</v>
      </c>
      <c r="B3">
        <v>78511612.189999998</v>
      </c>
      <c r="C3">
        <v>2320232.9700000002</v>
      </c>
      <c r="D3">
        <v>10084474.99</v>
      </c>
      <c r="E3">
        <v>0</v>
      </c>
      <c r="F3">
        <v>120741774.23</v>
      </c>
      <c r="G3">
        <v>35015044.729999997</v>
      </c>
      <c r="H3">
        <v>0</v>
      </c>
      <c r="I3">
        <v>0</v>
      </c>
      <c r="J3">
        <v>418766.58</v>
      </c>
      <c r="K3">
        <v>106700</v>
      </c>
      <c r="L3">
        <v>2982123.35</v>
      </c>
      <c r="M3">
        <v>147873.26999999999</v>
      </c>
      <c r="N3">
        <v>0</v>
      </c>
      <c r="O3">
        <v>5570382.3600000003</v>
      </c>
      <c r="P3">
        <v>4031672.02</v>
      </c>
      <c r="Q3">
        <v>14875802.710000001</v>
      </c>
      <c r="R3">
        <v>213131610.75</v>
      </c>
      <c r="S3">
        <v>55483768.710000001</v>
      </c>
      <c r="T3">
        <v>1017060.18</v>
      </c>
      <c r="U3">
        <v>5169.68</v>
      </c>
      <c r="V3">
        <v>2130</v>
      </c>
      <c r="W3">
        <v>63263217.149999999</v>
      </c>
      <c r="X3">
        <v>6053523.5599999996</v>
      </c>
      <c r="Y3">
        <v>73160196.629999995</v>
      </c>
      <c r="Z3">
        <v>56860</v>
      </c>
      <c r="AA3">
        <v>83924</v>
      </c>
      <c r="AB3">
        <v>19583919.25</v>
      </c>
      <c r="AC3">
        <v>10381688.99</v>
      </c>
      <c r="AD3">
        <v>293910</v>
      </c>
      <c r="AE3">
        <v>6063</v>
      </c>
      <c r="AF3">
        <v>-284</v>
      </c>
      <c r="AG3">
        <v>1108073.06</v>
      </c>
    </row>
    <row r="4" spans="1:33" x14ac:dyDescent="0.25">
      <c r="A4" t="s">
        <v>2810</v>
      </c>
      <c r="B4">
        <v>525523.39</v>
      </c>
      <c r="C4">
        <v>0</v>
      </c>
      <c r="D4">
        <v>79515.12</v>
      </c>
      <c r="F4">
        <v>4404057.3600000003</v>
      </c>
      <c r="G4">
        <v>689356.64</v>
      </c>
      <c r="M4">
        <v>1.0900000000000001</v>
      </c>
      <c r="O4">
        <v>829859</v>
      </c>
      <c r="Q4">
        <v>3631942.91</v>
      </c>
      <c r="R4">
        <v>1723269</v>
      </c>
      <c r="S4">
        <v>416331.52000000002</v>
      </c>
      <c r="W4">
        <v>670504</v>
      </c>
      <c r="X4">
        <v>450060</v>
      </c>
      <c r="Y4">
        <v>907269</v>
      </c>
      <c r="AB4">
        <v>215514.65</v>
      </c>
      <c r="AC4">
        <v>179548.36</v>
      </c>
      <c r="AG4">
        <v>483208</v>
      </c>
    </row>
    <row r="5" spans="1:33" x14ac:dyDescent="0.25">
      <c r="A5" t="s">
        <v>2811</v>
      </c>
      <c r="B5">
        <v>200626.25</v>
      </c>
      <c r="C5">
        <v>18315.400000000001</v>
      </c>
      <c r="D5">
        <v>107915.36</v>
      </c>
      <c r="F5">
        <v>465126.04</v>
      </c>
      <c r="G5">
        <v>162421.59</v>
      </c>
      <c r="M5">
        <v>480</v>
      </c>
      <c r="Q5">
        <v>-777860.33</v>
      </c>
      <c r="R5">
        <v>1740746.12</v>
      </c>
      <c r="S5">
        <v>209322.15</v>
      </c>
      <c r="W5">
        <v>485448</v>
      </c>
      <c r="X5">
        <v>88773.56</v>
      </c>
      <c r="Y5">
        <v>523130</v>
      </c>
      <c r="AB5">
        <v>130902.26</v>
      </c>
      <c r="AC5">
        <v>57972.6</v>
      </c>
    </row>
    <row r="6" spans="1:33" x14ac:dyDescent="0.25">
      <c r="A6" t="s">
        <v>2812</v>
      </c>
      <c r="B6">
        <v>541017.22</v>
      </c>
      <c r="C6">
        <v>8373.5</v>
      </c>
      <c r="D6">
        <v>132528.43</v>
      </c>
      <c r="F6">
        <v>525728.13</v>
      </c>
      <c r="G6">
        <v>69105.61</v>
      </c>
      <c r="L6">
        <v>248147</v>
      </c>
      <c r="M6">
        <v>4.99</v>
      </c>
      <c r="O6">
        <v>89300</v>
      </c>
      <c r="Q6">
        <v>-819550.85</v>
      </c>
      <c r="R6">
        <v>2169071.4500000002</v>
      </c>
      <c r="S6">
        <v>642445.24</v>
      </c>
      <c r="T6">
        <v>4800</v>
      </c>
      <c r="V6">
        <v>395</v>
      </c>
      <c r="W6">
        <v>526640.5</v>
      </c>
      <c r="X6">
        <v>287450</v>
      </c>
      <c r="Y6">
        <v>836340.5</v>
      </c>
      <c r="AB6">
        <v>647273.41</v>
      </c>
      <c r="AC6">
        <v>48133.53</v>
      </c>
      <c r="AG6">
        <v>14634.5</v>
      </c>
    </row>
    <row r="7" spans="1:33" x14ac:dyDescent="0.25">
      <c r="A7" t="s">
        <v>2813</v>
      </c>
      <c r="B7">
        <v>542244.42000000004</v>
      </c>
      <c r="C7">
        <v>55</v>
      </c>
      <c r="D7">
        <v>143108.45000000001</v>
      </c>
      <c r="F7">
        <v>321248.2</v>
      </c>
      <c r="G7">
        <v>121018.16</v>
      </c>
      <c r="M7">
        <v>3</v>
      </c>
      <c r="Q7">
        <v>941341.26</v>
      </c>
      <c r="R7">
        <v>235221.96</v>
      </c>
      <c r="S7">
        <v>204128.12</v>
      </c>
      <c r="W7">
        <v>567750.5</v>
      </c>
      <c r="X7">
        <v>71700</v>
      </c>
      <c r="Y7">
        <v>594094.5</v>
      </c>
      <c r="AB7">
        <v>131809.47</v>
      </c>
      <c r="AC7">
        <v>49086.64</v>
      </c>
    </row>
    <row r="8" spans="1:33" x14ac:dyDescent="0.25">
      <c r="A8" t="s">
        <v>2814</v>
      </c>
      <c r="B8">
        <v>241817.1</v>
      </c>
      <c r="C8">
        <v>6578</v>
      </c>
      <c r="D8">
        <v>30964.05</v>
      </c>
      <c r="F8">
        <v>628421.52</v>
      </c>
      <c r="G8">
        <v>421998.6</v>
      </c>
      <c r="M8">
        <v>0</v>
      </c>
      <c r="O8">
        <v>870</v>
      </c>
      <c r="Q8">
        <v>-405770.32</v>
      </c>
      <c r="R8">
        <v>1649277.25</v>
      </c>
      <c r="S8">
        <v>374486.31</v>
      </c>
      <c r="T8">
        <v>50100</v>
      </c>
      <c r="W8">
        <v>365429.1</v>
      </c>
      <c r="X8">
        <v>123960</v>
      </c>
      <c r="Y8">
        <v>445715.1</v>
      </c>
      <c r="AB8">
        <v>219999.72</v>
      </c>
      <c r="AC8">
        <v>51868.25</v>
      </c>
    </row>
    <row r="9" spans="1:33" x14ac:dyDescent="0.25">
      <c r="A9" t="s">
        <v>2815</v>
      </c>
      <c r="B9">
        <v>771473.89</v>
      </c>
      <c r="C9">
        <v>7191</v>
      </c>
      <c r="D9">
        <v>107248.26</v>
      </c>
      <c r="F9">
        <v>261137.37</v>
      </c>
      <c r="G9">
        <v>197552.77</v>
      </c>
      <c r="M9">
        <v>14.18</v>
      </c>
      <c r="Q9">
        <v>226624.73</v>
      </c>
      <c r="R9">
        <v>991159.3</v>
      </c>
      <c r="S9">
        <v>426516.99</v>
      </c>
      <c r="W9">
        <v>505668.9</v>
      </c>
      <c r="X9">
        <v>166250</v>
      </c>
      <c r="Y9">
        <v>596222.9</v>
      </c>
      <c r="AB9">
        <v>105947.79</v>
      </c>
      <c r="AC9">
        <v>43660.12</v>
      </c>
    </row>
    <row r="10" spans="1:33" x14ac:dyDescent="0.25">
      <c r="A10" t="s">
        <v>2816</v>
      </c>
      <c r="B10">
        <v>769432.9</v>
      </c>
      <c r="C10">
        <v>6309.75</v>
      </c>
      <c r="D10">
        <v>130633.7</v>
      </c>
      <c r="F10">
        <v>769720.82</v>
      </c>
      <c r="G10">
        <v>20</v>
      </c>
      <c r="M10">
        <v>1</v>
      </c>
      <c r="O10">
        <v>396670</v>
      </c>
      <c r="Q10">
        <v>954778.52</v>
      </c>
      <c r="R10">
        <v>169383.81</v>
      </c>
      <c r="S10">
        <v>342511.13</v>
      </c>
      <c r="W10">
        <v>845794.16</v>
      </c>
      <c r="X10">
        <v>75100</v>
      </c>
      <c r="Y10">
        <v>874594.16</v>
      </c>
      <c r="AB10">
        <v>142651.70000000001</v>
      </c>
      <c r="AC10">
        <v>22078.52</v>
      </c>
      <c r="AG10">
        <v>1505</v>
      </c>
    </row>
    <row r="11" spans="1:33" x14ac:dyDescent="0.25">
      <c r="A11" t="s">
        <v>2817</v>
      </c>
      <c r="B11">
        <v>2495175.2000000002</v>
      </c>
      <c r="C11">
        <v>55805</v>
      </c>
      <c r="D11">
        <v>72135.48</v>
      </c>
      <c r="F11">
        <v>739303.57</v>
      </c>
      <c r="G11">
        <v>768669.64</v>
      </c>
      <c r="M11">
        <v>2</v>
      </c>
      <c r="O11">
        <v>505570</v>
      </c>
      <c r="Q11">
        <v>2051169.36</v>
      </c>
      <c r="R11">
        <v>668274.24</v>
      </c>
      <c r="S11">
        <v>1417022.13</v>
      </c>
      <c r="T11">
        <v>3000</v>
      </c>
      <c r="W11">
        <v>1024128</v>
      </c>
      <c r="X11">
        <v>326976</v>
      </c>
      <c r="Y11">
        <v>1187771</v>
      </c>
      <c r="AB11">
        <v>211067.46</v>
      </c>
      <c r="AC11">
        <v>141966.38</v>
      </c>
    </row>
    <row r="12" spans="1:33" x14ac:dyDescent="0.25">
      <c r="A12" t="s">
        <v>2818</v>
      </c>
      <c r="B12">
        <v>647290.59</v>
      </c>
      <c r="C12">
        <v>7522</v>
      </c>
      <c r="D12">
        <v>75665.72</v>
      </c>
      <c r="F12">
        <v>863790.07999999996</v>
      </c>
      <c r="G12">
        <v>190188.35</v>
      </c>
      <c r="M12">
        <v>-1088</v>
      </c>
      <c r="O12">
        <v>16750</v>
      </c>
      <c r="Q12">
        <v>-285552.69</v>
      </c>
      <c r="R12">
        <v>2102009.77</v>
      </c>
      <c r="S12">
        <v>256658.39</v>
      </c>
      <c r="W12">
        <v>854426</v>
      </c>
      <c r="X12">
        <v>148442</v>
      </c>
      <c r="Y12">
        <v>953008</v>
      </c>
      <c r="AB12">
        <v>112613.45</v>
      </c>
      <c r="AC12">
        <v>81327.28</v>
      </c>
      <c r="AG12">
        <v>3040</v>
      </c>
    </row>
    <row r="13" spans="1:33" x14ac:dyDescent="0.25">
      <c r="A13" t="s">
        <v>2819</v>
      </c>
      <c r="B13">
        <v>1031070.08</v>
      </c>
      <c r="C13">
        <v>20403.75</v>
      </c>
      <c r="D13">
        <v>90203.72</v>
      </c>
      <c r="F13">
        <v>1054049.55</v>
      </c>
      <c r="G13">
        <v>174403.98</v>
      </c>
      <c r="M13">
        <v>1</v>
      </c>
      <c r="O13">
        <v>62211.5</v>
      </c>
      <c r="Q13">
        <v>840058.51</v>
      </c>
      <c r="R13">
        <v>1442563.02</v>
      </c>
      <c r="S13">
        <v>423999.97</v>
      </c>
      <c r="W13">
        <v>575303</v>
      </c>
      <c r="X13">
        <v>226175</v>
      </c>
      <c r="Y13">
        <v>618365</v>
      </c>
      <c r="AB13">
        <v>236652.31</v>
      </c>
      <c r="AC13">
        <v>67534.61</v>
      </c>
    </row>
    <row r="14" spans="1:33" x14ac:dyDescent="0.25">
      <c r="A14" t="s">
        <v>2820</v>
      </c>
      <c r="B14">
        <v>337193.09</v>
      </c>
      <c r="C14">
        <v>2217.5</v>
      </c>
      <c r="D14">
        <v>60722.45</v>
      </c>
      <c r="F14">
        <v>867181.11</v>
      </c>
      <c r="G14">
        <v>64049.61</v>
      </c>
      <c r="L14">
        <v>10200</v>
      </c>
      <c r="M14">
        <v>3</v>
      </c>
      <c r="O14">
        <v>10200</v>
      </c>
      <c r="Q14">
        <v>678117.37</v>
      </c>
      <c r="R14">
        <v>484200</v>
      </c>
      <c r="S14">
        <v>396659.56</v>
      </c>
      <c r="V14">
        <v>30</v>
      </c>
      <c r="W14">
        <v>731320</v>
      </c>
      <c r="X14">
        <v>113500</v>
      </c>
      <c r="Y14">
        <v>761320</v>
      </c>
      <c r="AB14">
        <v>153394.63</v>
      </c>
      <c r="AC14">
        <v>42172.58</v>
      </c>
    </row>
    <row r="15" spans="1:33" x14ac:dyDescent="0.25">
      <c r="A15" t="s">
        <v>2821</v>
      </c>
      <c r="B15">
        <v>1085583.3700000001</v>
      </c>
      <c r="C15">
        <v>8430</v>
      </c>
      <c r="D15">
        <v>66184.42</v>
      </c>
      <c r="F15">
        <v>497879.19</v>
      </c>
      <c r="G15">
        <v>127517.06</v>
      </c>
      <c r="L15">
        <v>90000</v>
      </c>
      <c r="M15">
        <v>1</v>
      </c>
      <c r="O15">
        <v>0</v>
      </c>
      <c r="Q15">
        <v>-171411.94</v>
      </c>
      <c r="R15">
        <v>1884119.29</v>
      </c>
      <c r="S15">
        <v>463980.58</v>
      </c>
      <c r="T15">
        <v>133335</v>
      </c>
      <c r="V15">
        <v>235</v>
      </c>
      <c r="W15">
        <v>751599</v>
      </c>
      <c r="X15">
        <v>303100</v>
      </c>
      <c r="Y15">
        <v>876042</v>
      </c>
      <c r="AA15">
        <v>20400</v>
      </c>
      <c r="AB15">
        <v>425519.35999999999</v>
      </c>
      <c r="AC15">
        <v>49935.54</v>
      </c>
    </row>
    <row r="16" spans="1:33" x14ac:dyDescent="0.25">
      <c r="A16" t="s">
        <v>2822</v>
      </c>
      <c r="B16">
        <v>422818.87</v>
      </c>
      <c r="C16">
        <v>0</v>
      </c>
      <c r="D16">
        <v>85416.02</v>
      </c>
      <c r="F16">
        <v>563225.30000000005</v>
      </c>
      <c r="G16">
        <v>194514.58</v>
      </c>
      <c r="J16">
        <v>0</v>
      </c>
      <c r="M16">
        <v>4</v>
      </c>
      <c r="Q16">
        <v>-1191644.3899999999</v>
      </c>
      <c r="R16">
        <v>2403607</v>
      </c>
      <c r="S16">
        <v>325903.75</v>
      </c>
      <c r="W16">
        <v>977970</v>
      </c>
      <c r="X16">
        <v>117000</v>
      </c>
      <c r="Y16">
        <v>1011870</v>
      </c>
      <c r="AB16">
        <v>159777.37</v>
      </c>
      <c r="AC16">
        <v>57536.9</v>
      </c>
    </row>
    <row r="17" spans="1:33" x14ac:dyDescent="0.25">
      <c r="A17" t="s">
        <v>2823</v>
      </c>
      <c r="B17">
        <v>961429.3</v>
      </c>
      <c r="C17">
        <v>0</v>
      </c>
      <c r="D17">
        <v>260239.55</v>
      </c>
      <c r="F17">
        <v>306290.58</v>
      </c>
      <c r="G17">
        <v>318338.65000000002</v>
      </c>
      <c r="J17">
        <v>8000</v>
      </c>
      <c r="M17">
        <v>-1455.85</v>
      </c>
      <c r="Q17">
        <v>-960436.3</v>
      </c>
      <c r="R17">
        <v>2696435.34</v>
      </c>
      <c r="S17">
        <v>510854.04</v>
      </c>
      <c r="W17">
        <v>1016641</v>
      </c>
      <c r="X17">
        <v>121400</v>
      </c>
      <c r="Y17">
        <v>1086279</v>
      </c>
      <c r="AB17">
        <v>231066.82</v>
      </c>
      <c r="AC17">
        <v>56555.61</v>
      </c>
      <c r="AG17">
        <v>19075.5</v>
      </c>
    </row>
    <row r="18" spans="1:33" x14ac:dyDescent="0.25">
      <c r="A18" t="s">
        <v>2824</v>
      </c>
      <c r="B18">
        <v>1058757.18</v>
      </c>
      <c r="C18">
        <v>7020</v>
      </c>
      <c r="D18">
        <v>94304.68</v>
      </c>
      <c r="F18">
        <v>682731.33</v>
      </c>
      <c r="G18">
        <v>201992.07</v>
      </c>
      <c r="J18">
        <v>1920</v>
      </c>
      <c r="M18">
        <v>18.25</v>
      </c>
      <c r="Q18">
        <v>-585181.96</v>
      </c>
      <c r="R18">
        <v>2510757.66</v>
      </c>
      <c r="S18">
        <v>485613.92</v>
      </c>
      <c r="W18">
        <v>1021148.98</v>
      </c>
      <c r="X18">
        <v>299355</v>
      </c>
      <c r="Y18">
        <v>1159418.98</v>
      </c>
      <c r="AB18">
        <v>215723.11</v>
      </c>
      <c r="AC18">
        <v>103239.5</v>
      </c>
    </row>
    <row r="19" spans="1:33" x14ac:dyDescent="0.25">
      <c r="A19" t="s">
        <v>2825</v>
      </c>
      <c r="B19">
        <v>340100.51</v>
      </c>
      <c r="C19">
        <v>7900</v>
      </c>
      <c r="D19">
        <v>66135.67</v>
      </c>
      <c r="F19">
        <v>3306628.19</v>
      </c>
      <c r="G19">
        <v>681638.87</v>
      </c>
      <c r="L19">
        <v>53875</v>
      </c>
      <c r="M19">
        <v>1980</v>
      </c>
      <c r="O19">
        <v>80000</v>
      </c>
      <c r="Q19">
        <v>3757993.34</v>
      </c>
      <c r="R19">
        <v>684118.79</v>
      </c>
      <c r="S19">
        <v>307026.40000000002</v>
      </c>
      <c r="W19">
        <v>491942</v>
      </c>
      <c r="X19">
        <v>61400</v>
      </c>
      <c r="Y19">
        <v>539346</v>
      </c>
      <c r="AB19">
        <v>181067.28</v>
      </c>
      <c r="AC19">
        <v>199719.01</v>
      </c>
    </row>
    <row r="20" spans="1:33" x14ac:dyDescent="0.25">
      <c r="A20" t="s">
        <v>2826</v>
      </c>
      <c r="B20">
        <v>271152.40999999997</v>
      </c>
      <c r="C20">
        <v>3210</v>
      </c>
      <c r="D20">
        <v>87287.13</v>
      </c>
      <c r="F20">
        <v>1417029.61</v>
      </c>
      <c r="G20">
        <v>216094.43</v>
      </c>
      <c r="J20">
        <v>0</v>
      </c>
      <c r="L20">
        <v>13200</v>
      </c>
      <c r="M20">
        <v>1822.83</v>
      </c>
      <c r="Q20">
        <v>1298353.95</v>
      </c>
      <c r="R20">
        <v>865361.67</v>
      </c>
      <c r="S20">
        <v>294300.65999999997</v>
      </c>
      <c r="W20">
        <v>615220</v>
      </c>
      <c r="X20">
        <v>73640</v>
      </c>
      <c r="Y20">
        <v>704288</v>
      </c>
      <c r="AB20">
        <v>335280.11</v>
      </c>
      <c r="AC20">
        <v>62157.87</v>
      </c>
    </row>
    <row r="21" spans="1:33" x14ac:dyDescent="0.25">
      <c r="A21" t="s">
        <v>2827</v>
      </c>
      <c r="B21">
        <v>489601.03</v>
      </c>
      <c r="C21">
        <v>8526.25</v>
      </c>
      <c r="D21">
        <v>49412.56</v>
      </c>
      <c r="F21">
        <v>379611.74</v>
      </c>
      <c r="G21">
        <v>215139.72</v>
      </c>
      <c r="L21">
        <v>6400</v>
      </c>
      <c r="M21">
        <v>0</v>
      </c>
      <c r="Q21">
        <v>-561323.48</v>
      </c>
      <c r="R21">
        <v>1709584.67</v>
      </c>
      <c r="S21">
        <v>207573.63</v>
      </c>
      <c r="W21">
        <v>299593</v>
      </c>
      <c r="X21">
        <v>111900</v>
      </c>
      <c r="Y21">
        <v>353885</v>
      </c>
      <c r="AB21">
        <v>89671.74</v>
      </c>
      <c r="AC21">
        <v>76319.78</v>
      </c>
    </row>
    <row r="22" spans="1:33" x14ac:dyDescent="0.25">
      <c r="A22" t="s">
        <v>2931</v>
      </c>
      <c r="B22">
        <v>459074.41</v>
      </c>
      <c r="C22">
        <v>22547.25</v>
      </c>
      <c r="D22">
        <v>111119.03</v>
      </c>
      <c r="F22">
        <v>501128.64</v>
      </c>
      <c r="G22">
        <v>258789.56</v>
      </c>
      <c r="M22">
        <v>3</v>
      </c>
      <c r="Q22">
        <v>-985811.42</v>
      </c>
      <c r="R22">
        <v>2287426.9300000002</v>
      </c>
      <c r="S22">
        <v>305710.78999999998</v>
      </c>
      <c r="W22">
        <v>479956</v>
      </c>
      <c r="X22">
        <v>69750</v>
      </c>
      <c r="Y22">
        <v>515756</v>
      </c>
      <c r="AB22">
        <v>103258.22</v>
      </c>
      <c r="AC22">
        <v>77012.19</v>
      </c>
      <c r="AG22">
        <v>3900</v>
      </c>
    </row>
    <row r="23" spans="1:33" x14ac:dyDescent="0.25">
      <c r="A23" t="s">
        <v>2828</v>
      </c>
      <c r="B23">
        <v>558722.64</v>
      </c>
      <c r="C23">
        <v>0</v>
      </c>
      <c r="D23">
        <v>60438.95</v>
      </c>
      <c r="F23">
        <v>601060.65</v>
      </c>
      <c r="G23">
        <v>174046.19</v>
      </c>
      <c r="M23">
        <v>462</v>
      </c>
      <c r="Q23">
        <v>-776738.44</v>
      </c>
      <c r="R23">
        <v>2091979.99</v>
      </c>
      <c r="S23">
        <v>348037.41</v>
      </c>
      <c r="W23">
        <v>323161.8</v>
      </c>
      <c r="X23">
        <v>6000</v>
      </c>
      <c r="Y23">
        <v>368651.8</v>
      </c>
      <c r="AB23">
        <v>68877.64</v>
      </c>
      <c r="AC23">
        <v>80100.09</v>
      </c>
      <c r="AG23">
        <v>2804.8</v>
      </c>
    </row>
    <row r="24" spans="1:33" x14ac:dyDescent="0.25">
      <c r="A24" t="s">
        <v>2829</v>
      </c>
      <c r="B24">
        <v>857566.33</v>
      </c>
      <c r="C24">
        <v>82254.3</v>
      </c>
      <c r="D24">
        <v>13479.37</v>
      </c>
      <c r="F24">
        <v>505844.63</v>
      </c>
      <c r="G24">
        <v>122502.41</v>
      </c>
      <c r="J24">
        <v>0</v>
      </c>
      <c r="M24">
        <v>506.64</v>
      </c>
      <c r="Q24">
        <v>1879630.68</v>
      </c>
      <c r="S24">
        <v>467497.08</v>
      </c>
      <c r="W24">
        <v>622202</v>
      </c>
      <c r="Y24">
        <v>667605</v>
      </c>
      <c r="AB24">
        <v>506093.75</v>
      </c>
      <c r="AC24">
        <v>67070.61</v>
      </c>
      <c r="AG24">
        <v>1320</v>
      </c>
    </row>
    <row r="25" spans="1:33" x14ac:dyDescent="0.25">
      <c r="A25" t="s">
        <v>2830</v>
      </c>
      <c r="B25">
        <v>187501.93</v>
      </c>
      <c r="C25">
        <v>0</v>
      </c>
      <c r="D25">
        <v>31237.19</v>
      </c>
      <c r="F25">
        <v>860006.68</v>
      </c>
      <c r="G25">
        <v>144969.81</v>
      </c>
      <c r="J25">
        <v>0</v>
      </c>
      <c r="M25">
        <v>1629.06</v>
      </c>
      <c r="Q25">
        <v>-577049.86</v>
      </c>
      <c r="R25">
        <v>1967042.37</v>
      </c>
      <c r="S25">
        <v>199957.99</v>
      </c>
      <c r="W25">
        <v>478111</v>
      </c>
      <c r="X25">
        <v>27840</v>
      </c>
      <c r="Y25">
        <v>625301</v>
      </c>
      <c r="Z25">
        <v>10240</v>
      </c>
      <c r="AB25">
        <v>73151.199999999997</v>
      </c>
      <c r="AC25">
        <v>70622.75</v>
      </c>
    </row>
    <row r="26" spans="1:33" x14ac:dyDescent="0.25">
      <c r="A26" t="s">
        <v>2831</v>
      </c>
      <c r="B26">
        <v>225097.43</v>
      </c>
      <c r="C26">
        <v>1511</v>
      </c>
      <c r="D26">
        <v>30061.34</v>
      </c>
      <c r="F26">
        <v>452026.87</v>
      </c>
      <c r="G26">
        <v>137854.23000000001</v>
      </c>
      <c r="M26">
        <v>1114.6400000000001</v>
      </c>
      <c r="Q26">
        <v>-412146.76</v>
      </c>
      <c r="R26">
        <v>1301651.56</v>
      </c>
      <c r="S26">
        <v>32073.8</v>
      </c>
      <c r="W26">
        <v>55390</v>
      </c>
      <c r="X26">
        <v>2500</v>
      </c>
      <c r="Y26">
        <v>67362</v>
      </c>
      <c r="AB26">
        <v>25601.79</v>
      </c>
      <c r="AC26">
        <v>20318.580000000002</v>
      </c>
    </row>
    <row r="27" spans="1:33" x14ac:dyDescent="0.25">
      <c r="A27" t="s">
        <v>2832</v>
      </c>
      <c r="B27">
        <v>644281.17000000004</v>
      </c>
      <c r="C27">
        <v>0</v>
      </c>
      <c r="D27">
        <v>7260.99</v>
      </c>
      <c r="F27">
        <v>1424890.49</v>
      </c>
      <c r="G27">
        <v>186093.75</v>
      </c>
      <c r="M27">
        <v>13</v>
      </c>
      <c r="O27">
        <v>0</v>
      </c>
      <c r="Q27">
        <v>475481.21</v>
      </c>
      <c r="R27">
        <v>1776680.82</v>
      </c>
      <c r="S27">
        <v>259359.54</v>
      </c>
      <c r="W27">
        <v>627461.69999999995</v>
      </c>
      <c r="X27">
        <v>206000</v>
      </c>
      <c r="Y27">
        <v>633693.69999999995</v>
      </c>
      <c r="AB27">
        <v>95717.24</v>
      </c>
      <c r="AC27">
        <v>203208.93</v>
      </c>
    </row>
    <row r="28" spans="1:33" x14ac:dyDescent="0.25">
      <c r="A28" t="s">
        <v>2833</v>
      </c>
      <c r="B28">
        <v>967341.74</v>
      </c>
      <c r="C28">
        <v>12100</v>
      </c>
      <c r="D28">
        <v>44617.15</v>
      </c>
      <c r="F28">
        <v>1018531.17</v>
      </c>
      <c r="G28">
        <v>601042.78</v>
      </c>
      <c r="J28">
        <v>3800</v>
      </c>
      <c r="M28">
        <v>640.96</v>
      </c>
      <c r="O28">
        <v>328742.82</v>
      </c>
      <c r="Q28">
        <v>85469.17</v>
      </c>
      <c r="R28">
        <v>2074982.75</v>
      </c>
      <c r="S28">
        <v>714123.41</v>
      </c>
      <c r="W28">
        <v>1061303</v>
      </c>
      <c r="X28">
        <v>28920</v>
      </c>
      <c r="Y28">
        <v>1164183</v>
      </c>
      <c r="AB28">
        <v>242745.38</v>
      </c>
      <c r="AC28">
        <v>107360.89</v>
      </c>
    </row>
    <row r="29" spans="1:33" x14ac:dyDescent="0.25">
      <c r="A29" t="s">
        <v>2834</v>
      </c>
      <c r="B29">
        <v>450499.68</v>
      </c>
      <c r="C29">
        <v>3705</v>
      </c>
      <c r="D29">
        <v>93642.48</v>
      </c>
      <c r="F29">
        <v>518431.1</v>
      </c>
      <c r="G29">
        <v>304120.83</v>
      </c>
      <c r="L29">
        <v>115320.16</v>
      </c>
      <c r="M29">
        <v>0</v>
      </c>
      <c r="Q29">
        <v>-559664.48</v>
      </c>
      <c r="R29">
        <v>1942599.48</v>
      </c>
      <c r="S29">
        <v>138173.70000000001</v>
      </c>
      <c r="W29">
        <v>350952</v>
      </c>
      <c r="X29">
        <v>12000</v>
      </c>
      <c r="Y29">
        <v>388752</v>
      </c>
      <c r="AB29">
        <v>131996.01999999999</v>
      </c>
      <c r="AC29">
        <v>71211.539999999994</v>
      </c>
    </row>
    <row r="30" spans="1:33" x14ac:dyDescent="0.25">
      <c r="A30" t="s">
        <v>2835</v>
      </c>
      <c r="B30">
        <v>908528.75</v>
      </c>
      <c r="C30">
        <v>2955</v>
      </c>
      <c r="D30">
        <v>65659.47</v>
      </c>
      <c r="F30">
        <v>727124.88</v>
      </c>
      <c r="G30">
        <v>427802.4</v>
      </c>
      <c r="J30">
        <v>14203</v>
      </c>
      <c r="M30">
        <v>379</v>
      </c>
      <c r="O30">
        <v>134963.82</v>
      </c>
      <c r="Q30">
        <v>650961.65</v>
      </c>
      <c r="R30">
        <v>1357301.45</v>
      </c>
      <c r="S30">
        <v>286403.98</v>
      </c>
      <c r="W30">
        <v>694235</v>
      </c>
      <c r="X30">
        <v>8000</v>
      </c>
      <c r="Y30">
        <v>724945</v>
      </c>
      <c r="AB30">
        <v>148361.15</v>
      </c>
      <c r="AC30">
        <v>67684.67</v>
      </c>
    </row>
    <row r="31" spans="1:33" x14ac:dyDescent="0.25">
      <c r="A31" t="s">
        <v>2836</v>
      </c>
      <c r="B31">
        <v>594516.61</v>
      </c>
      <c r="C31">
        <v>0</v>
      </c>
      <c r="D31">
        <v>58068.65</v>
      </c>
      <c r="F31">
        <v>391083.14</v>
      </c>
      <c r="G31">
        <v>433321.14</v>
      </c>
      <c r="J31">
        <v>0</v>
      </c>
      <c r="L31">
        <v>0.19</v>
      </c>
      <c r="M31">
        <v>6.9</v>
      </c>
      <c r="O31">
        <v>9040.66</v>
      </c>
      <c r="Q31">
        <v>148794.04</v>
      </c>
      <c r="R31">
        <v>1339755.76</v>
      </c>
      <c r="S31">
        <v>254574.23</v>
      </c>
      <c r="T31">
        <v>14890</v>
      </c>
      <c r="W31">
        <v>638701</v>
      </c>
      <c r="X31">
        <v>94820</v>
      </c>
      <c r="Y31">
        <v>673601</v>
      </c>
      <c r="AB31">
        <v>176868.42</v>
      </c>
      <c r="AC31">
        <v>49812.12</v>
      </c>
    </row>
    <row r="32" spans="1:33" x14ac:dyDescent="0.25">
      <c r="A32" t="s">
        <v>2837</v>
      </c>
      <c r="B32">
        <v>276366.03000000003</v>
      </c>
      <c r="C32">
        <v>110</v>
      </c>
      <c r="D32">
        <v>43833.02</v>
      </c>
      <c r="F32">
        <v>768532.41</v>
      </c>
      <c r="G32">
        <v>669560.52</v>
      </c>
      <c r="J32">
        <v>1500</v>
      </c>
      <c r="M32">
        <v>245.6</v>
      </c>
      <c r="O32">
        <v>0</v>
      </c>
      <c r="Q32">
        <v>-291066.06</v>
      </c>
      <c r="R32">
        <v>2103448.6</v>
      </c>
      <c r="S32">
        <v>186048.29</v>
      </c>
      <c r="T32">
        <v>74730</v>
      </c>
      <c r="W32">
        <v>559561</v>
      </c>
      <c r="X32">
        <v>90267</v>
      </c>
      <c r="Y32">
        <v>670158</v>
      </c>
      <c r="AB32">
        <v>136527.91</v>
      </c>
      <c r="AC32">
        <v>103586.53</v>
      </c>
    </row>
    <row r="33" spans="1:33" x14ac:dyDescent="0.25">
      <c r="A33" t="s">
        <v>2838</v>
      </c>
      <c r="B33">
        <v>416356.83</v>
      </c>
      <c r="C33">
        <v>50</v>
      </c>
      <c r="D33">
        <v>111320.61</v>
      </c>
      <c r="F33">
        <v>217628.76</v>
      </c>
      <c r="G33">
        <v>96757.3</v>
      </c>
      <c r="J33">
        <v>0</v>
      </c>
      <c r="M33">
        <v>732.7</v>
      </c>
      <c r="O33">
        <v>103809.81</v>
      </c>
      <c r="Q33">
        <v>-877002.78</v>
      </c>
      <c r="R33">
        <v>1634028.2</v>
      </c>
      <c r="S33">
        <v>201116.53</v>
      </c>
      <c r="W33">
        <v>407054</v>
      </c>
      <c r="X33">
        <v>40000</v>
      </c>
      <c r="Y33">
        <v>434744</v>
      </c>
      <c r="AB33">
        <v>79966.77</v>
      </c>
      <c r="AC33">
        <v>88428.32</v>
      </c>
      <c r="AF33">
        <v>2</v>
      </c>
    </row>
    <row r="34" spans="1:33" x14ac:dyDescent="0.25">
      <c r="A34" t="s">
        <v>2839</v>
      </c>
      <c r="B34">
        <v>238110.19</v>
      </c>
      <c r="C34">
        <v>4605</v>
      </c>
      <c r="D34">
        <v>14698.02</v>
      </c>
      <c r="F34">
        <v>482680.02</v>
      </c>
      <c r="G34">
        <v>399422.23</v>
      </c>
      <c r="J34">
        <v>0</v>
      </c>
      <c r="M34">
        <v>809.21</v>
      </c>
      <c r="Q34">
        <v>821546.76</v>
      </c>
      <c r="R34">
        <v>391756.52</v>
      </c>
      <c r="S34">
        <v>202487.09</v>
      </c>
      <c r="W34">
        <v>1027565.01</v>
      </c>
      <c r="X34">
        <v>21300</v>
      </c>
      <c r="Y34">
        <v>1071785.01</v>
      </c>
      <c r="Z34">
        <v>1500</v>
      </c>
      <c r="AB34">
        <v>93606.84</v>
      </c>
      <c r="AC34">
        <v>52418.28</v>
      </c>
      <c r="AG34">
        <v>139</v>
      </c>
    </row>
    <row r="35" spans="1:33" x14ac:dyDescent="0.25">
      <c r="A35" t="s">
        <v>2840</v>
      </c>
      <c r="B35">
        <v>486326.26</v>
      </c>
      <c r="C35">
        <v>614</v>
      </c>
      <c r="D35">
        <v>85248.02</v>
      </c>
      <c r="F35">
        <v>381499.98</v>
      </c>
      <c r="G35">
        <v>517860.59</v>
      </c>
      <c r="J35">
        <v>13500</v>
      </c>
      <c r="M35">
        <v>692.57</v>
      </c>
      <c r="O35">
        <v>200475</v>
      </c>
      <c r="Q35">
        <v>628203.06999999995</v>
      </c>
      <c r="R35">
        <v>459399.49</v>
      </c>
      <c r="S35">
        <v>143351.38</v>
      </c>
      <c r="U35">
        <v>760.84</v>
      </c>
      <c r="W35">
        <v>273087.5</v>
      </c>
      <c r="X35">
        <v>229190</v>
      </c>
      <c r="Y35">
        <v>297087.5</v>
      </c>
      <c r="AB35">
        <v>89708.2</v>
      </c>
      <c r="AC35">
        <v>31845.3</v>
      </c>
    </row>
    <row r="36" spans="1:33" x14ac:dyDescent="0.25">
      <c r="A36" t="s">
        <v>2841</v>
      </c>
      <c r="B36">
        <v>349345.92</v>
      </c>
      <c r="C36">
        <v>3379.8</v>
      </c>
      <c r="D36">
        <v>69442.84</v>
      </c>
      <c r="F36">
        <v>666412.55000000005</v>
      </c>
      <c r="G36">
        <v>106390.75</v>
      </c>
      <c r="J36">
        <v>0</v>
      </c>
      <c r="M36">
        <v>1007.25</v>
      </c>
      <c r="O36">
        <v>59036.1</v>
      </c>
      <c r="Q36">
        <v>1141408.6200000001</v>
      </c>
      <c r="R36">
        <v>556569.79</v>
      </c>
      <c r="S36">
        <v>244155.67</v>
      </c>
      <c r="W36">
        <v>312210</v>
      </c>
      <c r="X36">
        <v>5500</v>
      </c>
      <c r="Y36">
        <v>367710</v>
      </c>
      <c r="AB36">
        <v>88381.94</v>
      </c>
      <c r="AC36">
        <v>603496.63</v>
      </c>
      <c r="AF36">
        <v>2</v>
      </c>
    </row>
    <row r="37" spans="1:33" x14ac:dyDescent="0.25">
      <c r="A37" t="s">
        <v>2842</v>
      </c>
      <c r="B37">
        <v>432534.66</v>
      </c>
      <c r="C37">
        <v>0</v>
      </c>
      <c r="D37">
        <v>157227.32999999999</v>
      </c>
      <c r="F37">
        <v>342136.76</v>
      </c>
      <c r="G37">
        <v>232716.98</v>
      </c>
      <c r="J37">
        <v>0</v>
      </c>
      <c r="M37">
        <v>579</v>
      </c>
      <c r="O37">
        <v>101071.98</v>
      </c>
      <c r="Q37">
        <v>-584756.04</v>
      </c>
      <c r="R37">
        <v>1714982.69</v>
      </c>
      <c r="S37">
        <v>192124.67</v>
      </c>
      <c r="W37">
        <v>511696.5</v>
      </c>
      <c r="X37">
        <v>34400</v>
      </c>
      <c r="Y37">
        <v>541406.5</v>
      </c>
      <c r="AB37">
        <v>101328.83</v>
      </c>
      <c r="AC37">
        <v>103766.64</v>
      </c>
    </row>
    <row r="38" spans="1:33" x14ac:dyDescent="0.25">
      <c r="A38" t="s">
        <v>2843</v>
      </c>
      <c r="B38">
        <v>106774.6</v>
      </c>
      <c r="C38">
        <v>0</v>
      </c>
      <c r="D38">
        <v>85904.84</v>
      </c>
      <c r="F38">
        <v>636708.12</v>
      </c>
      <c r="G38">
        <v>339124.3</v>
      </c>
      <c r="J38">
        <v>0</v>
      </c>
      <c r="M38">
        <v>379</v>
      </c>
      <c r="O38">
        <v>92900</v>
      </c>
      <c r="Q38">
        <v>-979977.08</v>
      </c>
      <c r="R38">
        <v>2179663.7000000002</v>
      </c>
      <c r="S38">
        <v>226850.47</v>
      </c>
      <c r="W38">
        <v>300234</v>
      </c>
      <c r="X38">
        <v>28900</v>
      </c>
      <c r="Y38">
        <v>392474</v>
      </c>
      <c r="AB38">
        <v>102270.5</v>
      </c>
      <c r="AC38">
        <v>98633.73</v>
      </c>
    </row>
    <row r="39" spans="1:33" x14ac:dyDescent="0.25">
      <c r="A39" t="s">
        <v>2844</v>
      </c>
      <c r="B39">
        <v>812025.95</v>
      </c>
      <c r="C39">
        <v>206</v>
      </c>
      <c r="D39">
        <v>30390.7</v>
      </c>
      <c r="F39">
        <v>257844.06</v>
      </c>
      <c r="G39">
        <v>599493.13</v>
      </c>
      <c r="J39">
        <v>0</v>
      </c>
      <c r="M39">
        <v>631.29999999999995</v>
      </c>
      <c r="O39">
        <v>13160</v>
      </c>
      <c r="Q39">
        <v>-173936.87</v>
      </c>
      <c r="R39">
        <v>1994257.35</v>
      </c>
      <c r="S39">
        <v>220159.63</v>
      </c>
      <c r="W39">
        <v>399854</v>
      </c>
      <c r="X39">
        <v>6000</v>
      </c>
      <c r="Y39">
        <v>427694</v>
      </c>
      <c r="AB39">
        <v>125735.37</v>
      </c>
      <c r="AC39">
        <v>114336.2</v>
      </c>
    </row>
    <row r="40" spans="1:33" x14ac:dyDescent="0.25">
      <c r="A40" t="s">
        <v>2845</v>
      </c>
      <c r="B40">
        <v>459376.14</v>
      </c>
      <c r="C40">
        <v>8729</v>
      </c>
      <c r="D40">
        <v>80715.59</v>
      </c>
      <c r="F40">
        <v>489352.46</v>
      </c>
      <c r="G40">
        <v>494422.07</v>
      </c>
      <c r="J40">
        <v>0</v>
      </c>
      <c r="L40">
        <v>310540</v>
      </c>
      <c r="M40">
        <v>464.08</v>
      </c>
      <c r="O40">
        <v>276910</v>
      </c>
      <c r="Q40">
        <v>-520471.8</v>
      </c>
      <c r="R40">
        <v>1560653.49</v>
      </c>
      <c r="S40">
        <v>216844.84</v>
      </c>
      <c r="W40">
        <v>821082</v>
      </c>
      <c r="X40">
        <v>79600</v>
      </c>
      <c r="Y40">
        <v>863582</v>
      </c>
      <c r="AB40">
        <v>156825.22</v>
      </c>
      <c r="AC40">
        <v>114165.21</v>
      </c>
    </row>
    <row r="41" spans="1:33" x14ac:dyDescent="0.25">
      <c r="A41" t="s">
        <v>2924</v>
      </c>
      <c r="B41">
        <v>340917.97</v>
      </c>
      <c r="C41">
        <v>0</v>
      </c>
      <c r="D41">
        <v>20881.47</v>
      </c>
      <c r="F41">
        <v>378758.55</v>
      </c>
      <c r="G41">
        <v>417493.13</v>
      </c>
      <c r="L41">
        <v>35000</v>
      </c>
      <c r="M41">
        <v>2475.9499999999998</v>
      </c>
      <c r="O41">
        <v>72600</v>
      </c>
      <c r="Q41">
        <v>-79435.34</v>
      </c>
      <c r="R41">
        <v>1367149.29</v>
      </c>
      <c r="S41">
        <v>144860.17000000001</v>
      </c>
      <c r="W41">
        <v>827620.5</v>
      </c>
      <c r="X41">
        <v>10000</v>
      </c>
      <c r="Y41">
        <v>861020.5</v>
      </c>
      <c r="AB41">
        <v>223909.18</v>
      </c>
      <c r="AC41">
        <v>77113.39</v>
      </c>
    </row>
    <row r="42" spans="1:33" x14ac:dyDescent="0.25">
      <c r="A42" t="s">
        <v>2846</v>
      </c>
      <c r="B42">
        <v>843672.87</v>
      </c>
      <c r="C42">
        <v>0</v>
      </c>
      <c r="D42">
        <v>70163.44</v>
      </c>
      <c r="F42">
        <v>706266.4</v>
      </c>
      <c r="G42">
        <v>295576.62</v>
      </c>
      <c r="J42">
        <v>0</v>
      </c>
      <c r="M42">
        <v>8552.8700000000008</v>
      </c>
      <c r="O42">
        <v>182613.77</v>
      </c>
      <c r="Q42">
        <v>-437313.98</v>
      </c>
      <c r="R42">
        <v>1747176.74</v>
      </c>
      <c r="S42">
        <v>987883.77</v>
      </c>
      <c r="T42">
        <v>11513.68</v>
      </c>
      <c r="W42">
        <v>436215</v>
      </c>
      <c r="X42">
        <v>11128</v>
      </c>
      <c r="Y42">
        <v>712339</v>
      </c>
      <c r="Z42">
        <v>1040</v>
      </c>
      <c r="AA42">
        <v>1772</v>
      </c>
      <c r="AB42">
        <v>109337.94</v>
      </c>
      <c r="AC42">
        <v>53858.83</v>
      </c>
      <c r="AG42">
        <v>9422.75</v>
      </c>
    </row>
    <row r="43" spans="1:33" x14ac:dyDescent="0.25">
      <c r="A43" t="s">
        <v>2847</v>
      </c>
      <c r="B43">
        <v>1011099.57</v>
      </c>
      <c r="C43">
        <v>0</v>
      </c>
      <c r="D43">
        <v>499850.6</v>
      </c>
      <c r="F43">
        <v>309903.03000000003</v>
      </c>
      <c r="G43">
        <v>307916.83</v>
      </c>
      <c r="J43">
        <v>0</v>
      </c>
      <c r="M43">
        <v>125</v>
      </c>
      <c r="O43">
        <v>129200</v>
      </c>
      <c r="Q43">
        <v>-966236.08</v>
      </c>
      <c r="R43">
        <v>2580473.12</v>
      </c>
      <c r="S43">
        <v>1338514.7</v>
      </c>
      <c r="U43">
        <v>66.900000000000006</v>
      </c>
      <c r="W43">
        <v>481027.2</v>
      </c>
      <c r="X43">
        <v>13800</v>
      </c>
      <c r="Y43">
        <v>607286.19999999995</v>
      </c>
      <c r="AA43">
        <v>1340</v>
      </c>
      <c r="AB43">
        <v>444574.07</v>
      </c>
      <c r="AC43">
        <v>50028.15</v>
      </c>
      <c r="AG43">
        <v>71811</v>
      </c>
    </row>
    <row r="44" spans="1:33" x14ac:dyDescent="0.25">
      <c r="A44" t="s">
        <v>2848</v>
      </c>
      <c r="B44">
        <v>982312.06</v>
      </c>
      <c r="C44">
        <v>0</v>
      </c>
      <c r="D44">
        <v>94726.84</v>
      </c>
      <c r="F44">
        <v>101856.6</v>
      </c>
      <c r="G44">
        <v>228443.99</v>
      </c>
      <c r="J44">
        <v>0</v>
      </c>
      <c r="M44">
        <v>0</v>
      </c>
      <c r="Q44">
        <v>-506113.58</v>
      </c>
      <c r="R44">
        <v>1682922.85</v>
      </c>
      <c r="S44">
        <v>838940.37</v>
      </c>
      <c r="W44">
        <v>392175</v>
      </c>
      <c r="X44">
        <v>7160</v>
      </c>
      <c r="Y44">
        <v>606785</v>
      </c>
      <c r="AB44">
        <v>185826.93</v>
      </c>
      <c r="AC44">
        <v>37163.370000000003</v>
      </c>
      <c r="AG44">
        <v>13077</v>
      </c>
    </row>
    <row r="45" spans="1:33" x14ac:dyDescent="0.25">
      <c r="A45" t="s">
        <v>2849</v>
      </c>
      <c r="B45">
        <v>536196.57999999996</v>
      </c>
      <c r="C45">
        <v>0</v>
      </c>
      <c r="D45">
        <v>152128.19</v>
      </c>
      <c r="F45">
        <v>533497.39</v>
      </c>
      <c r="G45">
        <v>230662.33</v>
      </c>
      <c r="M45">
        <v>0</v>
      </c>
      <c r="Q45">
        <v>-270445.58</v>
      </c>
      <c r="R45">
        <v>1664645.88</v>
      </c>
      <c r="S45">
        <v>478470.69</v>
      </c>
      <c r="W45">
        <v>318442.59999999998</v>
      </c>
      <c r="X45">
        <v>77650</v>
      </c>
      <c r="Y45">
        <v>400527.6</v>
      </c>
      <c r="Z45">
        <v>320</v>
      </c>
      <c r="AA45">
        <v>1460</v>
      </c>
      <c r="AB45">
        <v>219029.43</v>
      </c>
      <c r="AC45">
        <v>54205.07</v>
      </c>
      <c r="AF45">
        <v>6</v>
      </c>
      <c r="AG45">
        <v>2021</v>
      </c>
    </row>
    <row r="46" spans="1:33" x14ac:dyDescent="0.25">
      <c r="A46" t="s">
        <v>2850</v>
      </c>
      <c r="B46">
        <v>598643.27</v>
      </c>
      <c r="C46">
        <v>0</v>
      </c>
      <c r="D46">
        <v>124228.47</v>
      </c>
      <c r="F46">
        <v>2683896.1800000002</v>
      </c>
      <c r="G46">
        <v>583430.54</v>
      </c>
      <c r="J46">
        <v>0</v>
      </c>
      <c r="L46">
        <v>258000</v>
      </c>
      <c r="M46">
        <v>0</v>
      </c>
      <c r="Q46">
        <v>3621698.18</v>
      </c>
      <c r="S46">
        <v>735748.82</v>
      </c>
      <c r="W46">
        <v>599912</v>
      </c>
      <c r="X46">
        <v>74500</v>
      </c>
      <c r="Y46">
        <v>734943</v>
      </c>
      <c r="Z46">
        <v>720</v>
      </c>
      <c r="AA46">
        <v>400</v>
      </c>
      <c r="AB46">
        <v>269375.46999999997</v>
      </c>
      <c r="AC46">
        <v>129805.93</v>
      </c>
      <c r="AG46">
        <v>4657</v>
      </c>
    </row>
    <row r="47" spans="1:33" x14ac:dyDescent="0.25">
      <c r="A47" t="s">
        <v>2851</v>
      </c>
      <c r="B47">
        <v>745050.18</v>
      </c>
      <c r="C47">
        <v>0</v>
      </c>
      <c r="D47">
        <v>84048.76</v>
      </c>
      <c r="F47">
        <v>910623.19</v>
      </c>
      <c r="G47">
        <v>147550.79</v>
      </c>
      <c r="J47">
        <v>0</v>
      </c>
      <c r="M47">
        <v>0</v>
      </c>
      <c r="Q47">
        <v>268877.73</v>
      </c>
      <c r="R47">
        <v>1610762.41</v>
      </c>
      <c r="S47">
        <v>592398.07999999996</v>
      </c>
      <c r="W47">
        <v>490924.1</v>
      </c>
      <c r="X47">
        <v>6480</v>
      </c>
      <c r="Y47">
        <v>570157.1</v>
      </c>
      <c r="Z47">
        <v>320</v>
      </c>
      <c r="AA47">
        <v>730</v>
      </c>
      <c r="AB47">
        <v>248376.06</v>
      </c>
      <c r="AC47">
        <v>70742.240000000005</v>
      </c>
      <c r="AG47">
        <v>8674</v>
      </c>
    </row>
    <row r="48" spans="1:33" x14ac:dyDescent="0.25">
      <c r="A48" t="s">
        <v>2852</v>
      </c>
      <c r="B48">
        <v>885824.36</v>
      </c>
      <c r="C48">
        <v>0</v>
      </c>
      <c r="D48">
        <v>62589.29</v>
      </c>
      <c r="F48">
        <v>454325.14</v>
      </c>
      <c r="G48">
        <v>245551.28</v>
      </c>
      <c r="M48">
        <v>0</v>
      </c>
      <c r="Q48">
        <v>-1235898.1100000001</v>
      </c>
      <c r="R48">
        <v>2707380.46</v>
      </c>
      <c r="S48">
        <v>653401.81999999995</v>
      </c>
      <c r="W48">
        <v>517664</v>
      </c>
      <c r="X48">
        <v>89350</v>
      </c>
      <c r="Y48">
        <v>727534</v>
      </c>
      <c r="Z48">
        <v>1040</v>
      </c>
      <c r="AA48">
        <v>1860</v>
      </c>
      <c r="AB48">
        <v>132600.13</v>
      </c>
      <c r="AC48">
        <v>44252.07</v>
      </c>
      <c r="AG48">
        <v>7992.9</v>
      </c>
    </row>
    <row r="49" spans="1:33" x14ac:dyDescent="0.25">
      <c r="A49" t="s">
        <v>2925</v>
      </c>
      <c r="B49">
        <v>714197.48</v>
      </c>
      <c r="C49">
        <v>0</v>
      </c>
      <c r="D49">
        <v>13425.01</v>
      </c>
      <c r="F49">
        <v>309794.90000000002</v>
      </c>
      <c r="G49">
        <v>256879.37</v>
      </c>
      <c r="J49">
        <v>0</v>
      </c>
      <c r="M49">
        <v>42.06</v>
      </c>
      <c r="O49">
        <v>121415</v>
      </c>
      <c r="Q49">
        <v>-1327479.58</v>
      </c>
      <c r="R49">
        <v>2321309.19</v>
      </c>
      <c r="S49">
        <v>456260.27</v>
      </c>
      <c r="W49">
        <v>191562</v>
      </c>
      <c r="X49">
        <v>77830</v>
      </c>
      <c r="Y49">
        <v>296053</v>
      </c>
      <c r="Z49">
        <v>160</v>
      </c>
      <c r="AA49">
        <v>630</v>
      </c>
      <c r="AB49">
        <v>85073.47</v>
      </c>
      <c r="AC49">
        <v>78560.509999999995</v>
      </c>
      <c r="AG49">
        <v>580</v>
      </c>
    </row>
    <row r="50" spans="1:33" x14ac:dyDescent="0.25">
      <c r="A50" t="s">
        <v>2935</v>
      </c>
      <c r="B50">
        <v>806797.15</v>
      </c>
      <c r="C50">
        <v>0</v>
      </c>
      <c r="D50">
        <v>109580.51</v>
      </c>
      <c r="F50">
        <v>1236974.72</v>
      </c>
      <c r="G50">
        <v>262376.71000000002</v>
      </c>
      <c r="J50">
        <v>0</v>
      </c>
      <c r="M50">
        <v>0</v>
      </c>
      <c r="Q50">
        <v>1358044.26</v>
      </c>
      <c r="R50">
        <v>991778.49</v>
      </c>
      <c r="S50">
        <v>350566.15</v>
      </c>
      <c r="W50">
        <v>82250</v>
      </c>
      <c r="X50">
        <v>70810</v>
      </c>
      <c r="Y50">
        <v>152287</v>
      </c>
      <c r="AB50">
        <v>96694.69</v>
      </c>
      <c r="AC50">
        <v>66176.27</v>
      </c>
      <c r="AG50">
        <v>3473</v>
      </c>
    </row>
    <row r="51" spans="1:33" x14ac:dyDescent="0.25">
      <c r="A51" t="s">
        <v>2936</v>
      </c>
      <c r="B51">
        <v>472595.29</v>
      </c>
      <c r="C51">
        <v>0</v>
      </c>
      <c r="D51">
        <v>74344.52</v>
      </c>
      <c r="F51">
        <v>2528202.54</v>
      </c>
      <c r="G51">
        <v>201551.82</v>
      </c>
      <c r="O51">
        <v>88630</v>
      </c>
      <c r="Q51">
        <v>2543646.4900000002</v>
      </c>
      <c r="R51">
        <v>667821.93000000005</v>
      </c>
      <c r="S51">
        <v>186254.49</v>
      </c>
      <c r="W51">
        <v>505828.6</v>
      </c>
      <c r="X51">
        <v>91740</v>
      </c>
      <c r="Y51">
        <v>548474.28</v>
      </c>
      <c r="AB51">
        <v>82401.399999999994</v>
      </c>
      <c r="AC51">
        <v>73729.179999999993</v>
      </c>
      <c r="AG51">
        <v>8322.48</v>
      </c>
    </row>
    <row r="52" spans="1:33" x14ac:dyDescent="0.25">
      <c r="A52" t="s">
        <v>2853</v>
      </c>
      <c r="B52">
        <v>590307.87</v>
      </c>
      <c r="C52">
        <v>42087</v>
      </c>
      <c r="D52">
        <v>28701.9</v>
      </c>
      <c r="F52">
        <v>608031.38</v>
      </c>
      <c r="G52">
        <v>102654.29</v>
      </c>
      <c r="J52">
        <v>11900</v>
      </c>
      <c r="M52">
        <v>2509.12</v>
      </c>
      <c r="Q52">
        <v>-776367.8</v>
      </c>
      <c r="R52">
        <v>2139773.89</v>
      </c>
      <c r="S52">
        <v>263709.09999999998</v>
      </c>
      <c r="U52">
        <v>76.67</v>
      </c>
      <c r="W52">
        <v>214272</v>
      </c>
      <c r="Y52">
        <v>220272</v>
      </c>
      <c r="AB52">
        <v>123796.95</v>
      </c>
      <c r="AC52">
        <v>76077.759999999995</v>
      </c>
      <c r="AG52">
        <v>4156</v>
      </c>
    </row>
    <row r="53" spans="1:33" x14ac:dyDescent="0.25">
      <c r="A53" t="s">
        <v>2854</v>
      </c>
      <c r="B53">
        <v>691357.33</v>
      </c>
      <c r="C53">
        <v>37472</v>
      </c>
      <c r="D53">
        <v>11342</v>
      </c>
      <c r="F53">
        <v>332100.12</v>
      </c>
      <c r="G53">
        <v>27700.91</v>
      </c>
      <c r="J53">
        <v>10320</v>
      </c>
      <c r="M53">
        <v>972</v>
      </c>
      <c r="Q53">
        <v>672515</v>
      </c>
      <c r="R53">
        <v>293207.49</v>
      </c>
      <c r="S53">
        <v>300071.67999999999</v>
      </c>
      <c r="U53">
        <v>80.39</v>
      </c>
      <c r="W53">
        <v>142338</v>
      </c>
      <c r="Y53">
        <v>159432</v>
      </c>
      <c r="AB53">
        <v>101620.68</v>
      </c>
      <c r="AC53">
        <v>28758.43</v>
      </c>
      <c r="AG53">
        <v>5253</v>
      </c>
    </row>
    <row r="54" spans="1:33" x14ac:dyDescent="0.25">
      <c r="A54" t="s">
        <v>2855</v>
      </c>
      <c r="B54">
        <v>438514.07</v>
      </c>
      <c r="C54">
        <v>77437</v>
      </c>
      <c r="D54">
        <v>43874.86</v>
      </c>
      <c r="F54">
        <v>5813118.2699999996</v>
      </c>
      <c r="G54">
        <v>98806.74</v>
      </c>
      <c r="J54">
        <v>16297</v>
      </c>
      <c r="M54">
        <v>8918.7000000000007</v>
      </c>
      <c r="Q54">
        <v>4466394.12</v>
      </c>
      <c r="R54">
        <v>1946315.03</v>
      </c>
      <c r="S54">
        <v>453342.53</v>
      </c>
      <c r="U54">
        <v>48.17</v>
      </c>
      <c r="W54">
        <v>310674</v>
      </c>
      <c r="Y54">
        <v>376843</v>
      </c>
      <c r="AB54">
        <v>199983.75</v>
      </c>
      <c r="AC54">
        <v>71871.3</v>
      </c>
      <c r="AG54">
        <v>4079</v>
      </c>
    </row>
    <row r="55" spans="1:33" x14ac:dyDescent="0.25">
      <c r="A55" t="s">
        <v>2856</v>
      </c>
      <c r="B55">
        <v>1002534.54</v>
      </c>
      <c r="C55">
        <v>81523.5</v>
      </c>
      <c r="D55">
        <v>80025.8</v>
      </c>
      <c r="F55">
        <v>727171.91</v>
      </c>
      <c r="G55">
        <v>226146.92</v>
      </c>
      <c r="J55">
        <v>12200</v>
      </c>
      <c r="M55">
        <v>6227</v>
      </c>
      <c r="Q55">
        <v>-299734.24</v>
      </c>
      <c r="R55">
        <v>2217512.62</v>
      </c>
      <c r="S55">
        <v>558454.99</v>
      </c>
      <c r="U55">
        <v>584.23</v>
      </c>
      <c r="W55">
        <v>500863</v>
      </c>
      <c r="Y55">
        <v>500863</v>
      </c>
      <c r="Z55">
        <v>160</v>
      </c>
      <c r="AA55">
        <v>280</v>
      </c>
      <c r="AB55">
        <v>199314.97</v>
      </c>
      <c r="AC55">
        <v>64317.68</v>
      </c>
    </row>
    <row r="56" spans="1:33" x14ac:dyDescent="0.25">
      <c r="A56" t="s">
        <v>2857</v>
      </c>
      <c r="B56">
        <v>793030.77</v>
      </c>
      <c r="C56">
        <v>4226</v>
      </c>
      <c r="D56">
        <v>36365.480000000003</v>
      </c>
      <c r="F56">
        <v>528492.78</v>
      </c>
      <c r="G56">
        <v>65119.15</v>
      </c>
      <c r="J56">
        <v>13400</v>
      </c>
      <c r="M56">
        <v>6441</v>
      </c>
      <c r="Q56">
        <v>-578833.22</v>
      </c>
      <c r="R56">
        <v>1921030.3</v>
      </c>
      <c r="S56">
        <v>427873.93</v>
      </c>
      <c r="U56">
        <v>641.65</v>
      </c>
      <c r="W56">
        <v>424774</v>
      </c>
      <c r="Y56">
        <v>449374</v>
      </c>
      <c r="AB56">
        <v>155428.60999999999</v>
      </c>
      <c r="AC56">
        <v>62820.66</v>
      </c>
      <c r="AG56">
        <v>661</v>
      </c>
    </row>
    <row r="57" spans="1:33" x14ac:dyDescent="0.25">
      <c r="A57" t="s">
        <v>2858</v>
      </c>
      <c r="B57">
        <v>615072.41</v>
      </c>
      <c r="C57">
        <v>3406</v>
      </c>
      <c r="D57">
        <v>31460.55</v>
      </c>
      <c r="F57">
        <v>541257.4</v>
      </c>
      <c r="G57">
        <v>79704.960000000006</v>
      </c>
      <c r="J57">
        <v>13096</v>
      </c>
      <c r="M57">
        <v>1218</v>
      </c>
      <c r="Q57">
        <v>-803164.5</v>
      </c>
      <c r="R57">
        <v>1915444.77</v>
      </c>
      <c r="S57">
        <v>548979.12</v>
      </c>
      <c r="U57">
        <v>141.47</v>
      </c>
      <c r="W57">
        <v>326350.5</v>
      </c>
      <c r="Y57">
        <v>409935.5</v>
      </c>
      <c r="Z57">
        <v>800</v>
      </c>
      <c r="AA57">
        <v>600</v>
      </c>
      <c r="AB57">
        <v>178576.2</v>
      </c>
      <c r="AC57">
        <v>39948.339999999997</v>
      </c>
      <c r="AG57">
        <v>7154</v>
      </c>
    </row>
    <row r="58" spans="1:33" x14ac:dyDescent="0.25">
      <c r="A58" t="s">
        <v>2859</v>
      </c>
      <c r="B58">
        <v>628422.15</v>
      </c>
      <c r="C58">
        <v>59159</v>
      </c>
      <c r="D58">
        <v>25225.53</v>
      </c>
      <c r="F58">
        <v>495984.94</v>
      </c>
      <c r="G58">
        <v>50495.03</v>
      </c>
      <c r="J58">
        <v>5532</v>
      </c>
      <c r="M58">
        <v>1809</v>
      </c>
      <c r="Q58">
        <v>-643187.91</v>
      </c>
      <c r="R58">
        <v>1650781.62</v>
      </c>
      <c r="S58">
        <v>525521.76</v>
      </c>
      <c r="U58">
        <v>186.62</v>
      </c>
      <c r="W58">
        <v>117799.5</v>
      </c>
      <c r="Y58">
        <v>169779.5</v>
      </c>
      <c r="Z58">
        <v>160</v>
      </c>
      <c r="AA58">
        <v>300</v>
      </c>
      <c r="AB58">
        <v>105433.01</v>
      </c>
      <c r="AC58">
        <v>36086.43</v>
      </c>
      <c r="AG58">
        <v>2227</v>
      </c>
    </row>
    <row r="59" spans="1:33" x14ac:dyDescent="0.25">
      <c r="A59" t="s">
        <v>2860</v>
      </c>
      <c r="B59">
        <v>585448.25</v>
      </c>
      <c r="C59">
        <v>33770</v>
      </c>
      <c r="D59">
        <v>50822.36</v>
      </c>
      <c r="F59">
        <v>651836.46</v>
      </c>
      <c r="G59">
        <v>95293.75</v>
      </c>
      <c r="J59">
        <v>8044.7</v>
      </c>
      <c r="M59">
        <v>1662.78</v>
      </c>
      <c r="Q59">
        <v>-670490.56999999995</v>
      </c>
      <c r="R59">
        <v>2032099.69</v>
      </c>
      <c r="S59">
        <v>376421.6</v>
      </c>
      <c r="U59">
        <v>61.46</v>
      </c>
      <c r="W59">
        <v>120613.5</v>
      </c>
      <c r="Y59">
        <v>144913.5</v>
      </c>
      <c r="AB59">
        <v>142644.22</v>
      </c>
      <c r="AC59">
        <v>70752.5</v>
      </c>
      <c r="AG59">
        <v>5848.2</v>
      </c>
    </row>
    <row r="60" spans="1:33" x14ac:dyDescent="0.25">
      <c r="A60" t="s">
        <v>2861</v>
      </c>
      <c r="B60">
        <v>699082.38</v>
      </c>
      <c r="C60">
        <v>143365</v>
      </c>
      <c r="D60">
        <v>62300</v>
      </c>
      <c r="F60">
        <v>1318447.3</v>
      </c>
      <c r="G60">
        <v>158127.12</v>
      </c>
      <c r="J60">
        <v>52000</v>
      </c>
      <c r="M60">
        <v>7383</v>
      </c>
      <c r="Q60">
        <v>918987.67</v>
      </c>
      <c r="R60">
        <v>1174038.5</v>
      </c>
      <c r="S60">
        <v>835588.91</v>
      </c>
      <c r="U60">
        <v>265.44</v>
      </c>
      <c r="W60">
        <v>514584</v>
      </c>
      <c r="Y60">
        <v>564248</v>
      </c>
      <c r="Z60">
        <v>3500</v>
      </c>
      <c r="AA60">
        <v>500</v>
      </c>
      <c r="AB60">
        <v>216775.82</v>
      </c>
      <c r="AC60">
        <v>62152.51</v>
      </c>
      <c r="AG60">
        <v>17682.5</v>
      </c>
    </row>
    <row r="61" spans="1:33" x14ac:dyDescent="0.25">
      <c r="A61" t="s">
        <v>2862</v>
      </c>
      <c r="B61">
        <v>994981.42</v>
      </c>
      <c r="C61">
        <v>398620.5</v>
      </c>
      <c r="D61">
        <v>79222.179999999993</v>
      </c>
      <c r="F61">
        <v>647420.12</v>
      </c>
      <c r="G61">
        <v>346453.54</v>
      </c>
      <c r="J61">
        <v>14400</v>
      </c>
      <c r="M61">
        <v>7893</v>
      </c>
      <c r="Q61">
        <v>-1301265.95</v>
      </c>
      <c r="R61">
        <v>3795531.45</v>
      </c>
      <c r="S61">
        <v>652349.68999999994</v>
      </c>
      <c r="U61">
        <v>528.07000000000005</v>
      </c>
      <c r="W61">
        <v>542415.5</v>
      </c>
      <c r="Y61">
        <v>658919.5</v>
      </c>
      <c r="Z61">
        <v>320</v>
      </c>
      <c r="AA61">
        <v>600</v>
      </c>
      <c r="AB61">
        <v>274011.3</v>
      </c>
      <c r="AC61">
        <v>134290.95000000001</v>
      </c>
      <c r="AG61">
        <v>6379</v>
      </c>
    </row>
    <row r="62" spans="1:33" x14ac:dyDescent="0.25">
      <c r="A62" t="s">
        <v>2863</v>
      </c>
      <c r="B62">
        <v>459912.82</v>
      </c>
      <c r="C62">
        <v>120016</v>
      </c>
      <c r="D62">
        <v>43424.6</v>
      </c>
      <c r="F62">
        <v>348097.64</v>
      </c>
      <c r="G62">
        <v>198628.19</v>
      </c>
      <c r="J62">
        <v>8040</v>
      </c>
      <c r="M62">
        <v>4537</v>
      </c>
      <c r="Q62">
        <v>-546930.31999999995</v>
      </c>
      <c r="R62">
        <v>1606269.64</v>
      </c>
      <c r="S62">
        <v>511826.3</v>
      </c>
      <c r="U62">
        <v>293.86</v>
      </c>
      <c r="W62">
        <v>332272.5</v>
      </c>
      <c r="Y62">
        <v>347272.5</v>
      </c>
      <c r="Z62">
        <v>160</v>
      </c>
      <c r="AA62">
        <v>300</v>
      </c>
      <c r="AB62">
        <v>228271.41</v>
      </c>
      <c r="AC62">
        <v>56236.82</v>
      </c>
      <c r="AG62">
        <v>130</v>
      </c>
    </row>
    <row r="63" spans="1:33" x14ac:dyDescent="0.25">
      <c r="A63" t="s">
        <v>2864</v>
      </c>
      <c r="B63">
        <v>357026.52</v>
      </c>
      <c r="C63">
        <v>122712</v>
      </c>
      <c r="D63">
        <v>20514.04</v>
      </c>
      <c r="F63">
        <v>440554.43</v>
      </c>
      <c r="G63">
        <v>165244.17000000001</v>
      </c>
      <c r="J63">
        <v>12000</v>
      </c>
      <c r="M63">
        <v>11311.89</v>
      </c>
      <c r="Q63">
        <v>-1629671.85</v>
      </c>
      <c r="R63">
        <v>2640334.33</v>
      </c>
      <c r="S63">
        <v>499878</v>
      </c>
      <c r="U63">
        <v>93.21</v>
      </c>
      <c r="W63">
        <v>292773.5</v>
      </c>
      <c r="Y63">
        <v>292773.5</v>
      </c>
      <c r="AB63">
        <v>300695.02</v>
      </c>
      <c r="AC63">
        <v>43404.95</v>
      </c>
      <c r="AG63">
        <v>7481</v>
      </c>
    </row>
    <row r="64" spans="1:33" x14ac:dyDescent="0.25">
      <c r="A64" t="s">
        <v>2926</v>
      </c>
      <c r="B64">
        <v>451365.24</v>
      </c>
      <c r="C64">
        <v>65784</v>
      </c>
      <c r="D64">
        <v>30602.82</v>
      </c>
      <c r="F64">
        <v>1269552.46</v>
      </c>
      <c r="G64">
        <v>21516.76</v>
      </c>
      <c r="J64">
        <v>8000</v>
      </c>
      <c r="M64">
        <v>2288</v>
      </c>
      <c r="Q64">
        <v>-162131.32</v>
      </c>
      <c r="R64">
        <v>2029021.21</v>
      </c>
      <c r="S64">
        <v>346792.47</v>
      </c>
      <c r="U64">
        <v>36.42</v>
      </c>
      <c r="W64">
        <v>238665</v>
      </c>
      <c r="Y64">
        <v>307635</v>
      </c>
      <c r="AB64">
        <v>152619.79</v>
      </c>
      <c r="AC64">
        <v>79438.679999999993</v>
      </c>
      <c r="AG64">
        <v>4301.5</v>
      </c>
    </row>
    <row r="65" spans="1:33" x14ac:dyDescent="0.25">
      <c r="A65" t="s">
        <v>2865</v>
      </c>
      <c r="B65">
        <v>838322.18</v>
      </c>
      <c r="C65">
        <v>0</v>
      </c>
      <c r="D65">
        <v>37618.22</v>
      </c>
      <c r="F65">
        <v>2109934.6</v>
      </c>
      <c r="G65">
        <v>17028</v>
      </c>
      <c r="J65">
        <v>14980</v>
      </c>
      <c r="M65">
        <v>0</v>
      </c>
      <c r="Q65">
        <v>1872854.15</v>
      </c>
      <c r="R65">
        <v>849648.43</v>
      </c>
      <c r="S65">
        <v>478033.95</v>
      </c>
      <c r="W65">
        <v>247773</v>
      </c>
      <c r="X65">
        <v>36000</v>
      </c>
      <c r="Y65">
        <v>254685</v>
      </c>
      <c r="Z65">
        <v>160</v>
      </c>
      <c r="AA65">
        <v>1048</v>
      </c>
      <c r="AB65">
        <v>103287.67999999999</v>
      </c>
      <c r="AC65">
        <v>47955.85</v>
      </c>
    </row>
    <row r="66" spans="1:33" x14ac:dyDescent="0.25">
      <c r="A66" t="s">
        <v>2866</v>
      </c>
      <c r="B66">
        <v>899256.89</v>
      </c>
      <c r="C66">
        <v>0</v>
      </c>
      <c r="D66">
        <v>13323.49</v>
      </c>
      <c r="F66">
        <v>334320.07</v>
      </c>
      <c r="G66">
        <v>29591.01</v>
      </c>
      <c r="M66">
        <v>0</v>
      </c>
      <c r="Q66">
        <v>792172.98</v>
      </c>
      <c r="R66">
        <v>236925.61</v>
      </c>
      <c r="S66">
        <v>461638.96</v>
      </c>
      <c r="W66">
        <v>480066</v>
      </c>
      <c r="X66">
        <v>36000</v>
      </c>
      <c r="Y66">
        <v>486594</v>
      </c>
      <c r="AB66">
        <v>73195.06</v>
      </c>
      <c r="AC66">
        <v>41613.35</v>
      </c>
    </row>
    <row r="67" spans="1:33" x14ac:dyDescent="0.25">
      <c r="A67" t="s">
        <v>2867</v>
      </c>
      <c r="B67">
        <v>899649.66</v>
      </c>
      <c r="C67">
        <v>0</v>
      </c>
      <c r="D67">
        <v>85979.27</v>
      </c>
      <c r="F67">
        <v>423758.32</v>
      </c>
      <c r="G67">
        <v>10863.21</v>
      </c>
      <c r="J67">
        <v>13342</v>
      </c>
      <c r="M67">
        <v>0</v>
      </c>
      <c r="Q67">
        <v>-837919.38</v>
      </c>
      <c r="R67">
        <v>1982889.72</v>
      </c>
      <c r="S67">
        <v>509621.53</v>
      </c>
      <c r="W67">
        <v>531512</v>
      </c>
      <c r="X67">
        <v>36000</v>
      </c>
      <c r="Y67">
        <v>538408</v>
      </c>
      <c r="AB67">
        <v>148851.24</v>
      </c>
      <c r="AC67">
        <v>40931.24</v>
      </c>
    </row>
    <row r="68" spans="1:33" x14ac:dyDescent="0.25">
      <c r="A68" t="s">
        <v>2868</v>
      </c>
      <c r="B68">
        <v>697867.51</v>
      </c>
      <c r="C68">
        <v>0</v>
      </c>
      <c r="D68">
        <v>49465.88</v>
      </c>
      <c r="F68">
        <v>506713.74</v>
      </c>
      <c r="G68">
        <v>42824.25</v>
      </c>
      <c r="J68">
        <v>14462</v>
      </c>
      <c r="M68">
        <v>0</v>
      </c>
      <c r="Q68">
        <v>-1267931.55</v>
      </c>
      <c r="R68">
        <v>2283492.7400000002</v>
      </c>
      <c r="S68">
        <v>633059.31000000006</v>
      </c>
      <c r="W68">
        <v>456772</v>
      </c>
      <c r="X68">
        <v>70000</v>
      </c>
      <c r="Y68">
        <v>606757</v>
      </c>
      <c r="Z68">
        <v>480</v>
      </c>
      <c r="AA68">
        <v>3952</v>
      </c>
      <c r="AB68">
        <v>122682.61</v>
      </c>
      <c r="AC68">
        <v>55131.1</v>
      </c>
    </row>
    <row r="69" spans="1:33" x14ac:dyDescent="0.25">
      <c r="A69" t="s">
        <v>2923</v>
      </c>
      <c r="B69">
        <v>679075.94</v>
      </c>
      <c r="C69">
        <v>0</v>
      </c>
      <c r="D69">
        <v>19668.8</v>
      </c>
      <c r="F69">
        <v>408468.14</v>
      </c>
      <c r="G69">
        <v>48627.01</v>
      </c>
      <c r="J69">
        <v>10251</v>
      </c>
      <c r="Q69">
        <v>493586.48</v>
      </c>
      <c r="R69">
        <v>355552.49</v>
      </c>
      <c r="S69">
        <v>436639.02</v>
      </c>
      <c r="W69">
        <v>361220</v>
      </c>
      <c r="X69">
        <v>32000</v>
      </c>
      <c r="Y69">
        <v>363220</v>
      </c>
      <c r="Z69">
        <v>480</v>
      </c>
      <c r="AA69">
        <v>4136</v>
      </c>
      <c r="AB69">
        <v>95466.21</v>
      </c>
      <c r="AC69">
        <v>110154.75</v>
      </c>
    </row>
    <row r="70" spans="1:33" x14ac:dyDescent="0.25">
      <c r="A70" t="s">
        <v>2869</v>
      </c>
      <c r="B70">
        <v>329804.52</v>
      </c>
      <c r="C70">
        <v>108029</v>
      </c>
      <c r="D70">
        <v>34451</v>
      </c>
      <c r="F70">
        <v>149879.6</v>
      </c>
      <c r="G70">
        <v>190440.74</v>
      </c>
      <c r="J70">
        <v>0</v>
      </c>
      <c r="L70">
        <v>104000</v>
      </c>
      <c r="M70">
        <v>50.71</v>
      </c>
      <c r="Q70">
        <v>-43525.07</v>
      </c>
      <c r="R70">
        <v>547255.34</v>
      </c>
      <c r="S70">
        <v>619781.27</v>
      </c>
      <c r="W70">
        <v>617266</v>
      </c>
      <c r="X70">
        <v>24840</v>
      </c>
      <c r="Y70">
        <v>626266</v>
      </c>
      <c r="Z70">
        <v>320</v>
      </c>
      <c r="AA70">
        <v>1072</v>
      </c>
      <c r="AB70">
        <v>250564.41</v>
      </c>
      <c r="AC70">
        <v>35527.980000000003</v>
      </c>
      <c r="AD70">
        <v>15840</v>
      </c>
      <c r="AG70">
        <v>35273</v>
      </c>
    </row>
    <row r="71" spans="1:33" x14ac:dyDescent="0.25">
      <c r="A71" t="s">
        <v>2870</v>
      </c>
      <c r="B71">
        <v>65917.42</v>
      </c>
      <c r="C71">
        <v>126995</v>
      </c>
      <c r="D71">
        <v>71626.64</v>
      </c>
      <c r="F71">
        <v>691391.51</v>
      </c>
      <c r="G71">
        <v>247261.98</v>
      </c>
      <c r="J71">
        <v>0</v>
      </c>
      <c r="M71">
        <v>44.86</v>
      </c>
      <c r="Q71">
        <v>-1628082.51</v>
      </c>
      <c r="R71">
        <v>2767861</v>
      </c>
      <c r="S71">
        <v>627709.76</v>
      </c>
      <c r="T71">
        <v>23610</v>
      </c>
      <c r="W71">
        <v>795511.5</v>
      </c>
      <c r="X71">
        <v>26660</v>
      </c>
      <c r="Y71">
        <v>873040.5</v>
      </c>
      <c r="Z71">
        <v>640</v>
      </c>
      <c r="AA71">
        <v>2640</v>
      </c>
      <c r="AB71">
        <v>281147.78000000003</v>
      </c>
      <c r="AC71">
        <v>86790.57</v>
      </c>
      <c r="AD71">
        <v>17660</v>
      </c>
      <c r="AG71">
        <v>1675</v>
      </c>
    </row>
    <row r="72" spans="1:33" x14ac:dyDescent="0.25">
      <c r="A72" t="s">
        <v>2871</v>
      </c>
      <c r="B72">
        <v>300840.02</v>
      </c>
      <c r="C72">
        <v>71614</v>
      </c>
      <c r="D72">
        <v>31381.279999999999</v>
      </c>
      <c r="F72">
        <v>48019.37</v>
      </c>
      <c r="G72">
        <v>119107.4</v>
      </c>
      <c r="J72">
        <v>0</v>
      </c>
      <c r="M72">
        <v>705.46</v>
      </c>
      <c r="Q72">
        <v>-89205.78</v>
      </c>
      <c r="R72">
        <v>432862.99</v>
      </c>
      <c r="S72">
        <v>562465.87</v>
      </c>
      <c r="W72">
        <v>222600</v>
      </c>
      <c r="X72">
        <v>23350</v>
      </c>
      <c r="Y72">
        <v>257800</v>
      </c>
      <c r="Z72">
        <v>480</v>
      </c>
      <c r="AA72">
        <v>11988</v>
      </c>
      <c r="AB72">
        <v>188464.7</v>
      </c>
      <c r="AC72">
        <v>45888.5</v>
      </c>
      <c r="AG72">
        <v>30000</v>
      </c>
    </row>
    <row r="73" spans="1:33" x14ac:dyDescent="0.25">
      <c r="A73" t="s">
        <v>2872</v>
      </c>
      <c r="B73">
        <v>191056.62</v>
      </c>
      <c r="C73">
        <v>27318</v>
      </c>
      <c r="D73">
        <v>34090.01</v>
      </c>
      <c r="F73">
        <v>294891.23</v>
      </c>
      <c r="G73">
        <v>63742.29</v>
      </c>
      <c r="J73">
        <v>16500</v>
      </c>
      <c r="M73">
        <v>27.1</v>
      </c>
      <c r="Q73">
        <v>-432916.41</v>
      </c>
      <c r="R73">
        <v>923490.75</v>
      </c>
      <c r="S73">
        <v>390382.26</v>
      </c>
      <c r="W73">
        <v>458510</v>
      </c>
      <c r="X73">
        <v>29560</v>
      </c>
      <c r="Y73">
        <v>464510</v>
      </c>
      <c r="Z73">
        <v>320</v>
      </c>
      <c r="AA73">
        <v>2136</v>
      </c>
      <c r="AB73">
        <v>164410.89000000001</v>
      </c>
      <c r="AC73">
        <v>32230.27</v>
      </c>
      <c r="AD73">
        <v>23560</v>
      </c>
      <c r="AG73">
        <v>345</v>
      </c>
    </row>
    <row r="74" spans="1:33" x14ac:dyDescent="0.25">
      <c r="A74" t="s">
        <v>2873</v>
      </c>
      <c r="B74">
        <v>72458.929999999993</v>
      </c>
      <c r="C74">
        <v>40721</v>
      </c>
      <c r="D74">
        <v>26327.86</v>
      </c>
      <c r="F74">
        <v>74973.490000000005</v>
      </c>
      <c r="G74">
        <v>90101.92</v>
      </c>
      <c r="J74">
        <v>0</v>
      </c>
      <c r="L74">
        <v>18000</v>
      </c>
      <c r="M74">
        <v>7978.25</v>
      </c>
      <c r="Q74">
        <v>-364996.62</v>
      </c>
      <c r="R74">
        <v>606181.84</v>
      </c>
      <c r="S74">
        <v>292159.81</v>
      </c>
      <c r="T74">
        <v>3000</v>
      </c>
      <c r="W74">
        <v>478138.5</v>
      </c>
      <c r="X74">
        <v>36780</v>
      </c>
      <c r="Y74">
        <v>482638.5</v>
      </c>
      <c r="AA74">
        <v>472</v>
      </c>
      <c r="AB74">
        <v>169523.45</v>
      </c>
      <c r="AC74">
        <v>23423.63</v>
      </c>
      <c r="AD74">
        <v>32280</v>
      </c>
      <c r="AG74">
        <v>2326</v>
      </c>
    </row>
    <row r="75" spans="1:33" x14ac:dyDescent="0.25">
      <c r="A75" t="s">
        <v>2874</v>
      </c>
      <c r="B75">
        <v>645170.18000000005</v>
      </c>
      <c r="C75">
        <v>93751</v>
      </c>
      <c r="D75">
        <v>41352.71</v>
      </c>
      <c r="F75">
        <v>255675.93</v>
      </c>
      <c r="G75">
        <v>277753.38</v>
      </c>
      <c r="J75">
        <v>7500</v>
      </c>
      <c r="L75">
        <v>192000</v>
      </c>
      <c r="M75">
        <v>17676</v>
      </c>
      <c r="Q75">
        <v>-928754.44</v>
      </c>
      <c r="R75">
        <v>1832865.74</v>
      </c>
      <c r="S75">
        <v>586960.43999999994</v>
      </c>
      <c r="W75">
        <v>632900</v>
      </c>
      <c r="X75">
        <v>75370</v>
      </c>
      <c r="Y75">
        <v>642440</v>
      </c>
      <c r="Z75">
        <v>320</v>
      </c>
      <c r="AA75">
        <v>1016</v>
      </c>
      <c r="AB75">
        <v>284037.78999999998</v>
      </c>
      <c r="AC75">
        <v>48301.01</v>
      </c>
      <c r="AD75">
        <v>23570</v>
      </c>
    </row>
    <row r="76" spans="1:33" x14ac:dyDescent="0.25">
      <c r="A76" t="s">
        <v>2875</v>
      </c>
      <c r="B76">
        <v>554834.12</v>
      </c>
      <c r="C76">
        <v>0</v>
      </c>
      <c r="D76">
        <v>129781.09</v>
      </c>
      <c r="F76">
        <v>651558.40000000002</v>
      </c>
      <c r="G76">
        <v>39913.78</v>
      </c>
      <c r="J76">
        <v>61420</v>
      </c>
      <c r="L76">
        <v>95900</v>
      </c>
      <c r="M76">
        <v>-742</v>
      </c>
      <c r="P76">
        <v>-639100.29</v>
      </c>
      <c r="R76">
        <v>1701541.88</v>
      </c>
      <c r="S76">
        <v>319123.03000000003</v>
      </c>
      <c r="T76">
        <v>32400</v>
      </c>
      <c r="W76">
        <v>220520</v>
      </c>
      <c r="Y76">
        <v>253752</v>
      </c>
      <c r="AA76">
        <v>1000</v>
      </c>
      <c r="AB76">
        <v>81285.22</v>
      </c>
      <c r="AC76">
        <v>23141.57</v>
      </c>
      <c r="AG76">
        <v>8504</v>
      </c>
    </row>
    <row r="77" spans="1:33" x14ac:dyDescent="0.25">
      <c r="A77" t="s">
        <v>2876</v>
      </c>
      <c r="B77">
        <v>722873.45</v>
      </c>
      <c r="C77">
        <v>0</v>
      </c>
      <c r="D77">
        <v>287187.96000000002</v>
      </c>
      <c r="F77">
        <v>104173.24</v>
      </c>
      <c r="G77">
        <v>42729.03</v>
      </c>
      <c r="J77">
        <v>5900</v>
      </c>
      <c r="M77">
        <v>100.98</v>
      </c>
      <c r="P77">
        <v>-1177025.8500000001</v>
      </c>
      <c r="R77">
        <v>2052419.41</v>
      </c>
      <c r="S77">
        <v>472964.56</v>
      </c>
      <c r="T77">
        <v>51075</v>
      </c>
      <c r="W77">
        <v>858920</v>
      </c>
      <c r="Y77">
        <v>887251.88</v>
      </c>
      <c r="Z77">
        <v>320</v>
      </c>
      <c r="AA77">
        <v>710</v>
      </c>
      <c r="AB77">
        <v>108898.71</v>
      </c>
      <c r="AC77">
        <v>6109.52</v>
      </c>
      <c r="AG77">
        <v>39169</v>
      </c>
    </row>
    <row r="78" spans="1:33" x14ac:dyDescent="0.25">
      <c r="A78" t="s">
        <v>2877</v>
      </c>
      <c r="B78">
        <v>601671.02</v>
      </c>
      <c r="C78">
        <v>0</v>
      </c>
      <c r="D78">
        <v>6798.03</v>
      </c>
      <c r="F78">
        <v>255163.08</v>
      </c>
      <c r="G78">
        <v>68599.41</v>
      </c>
      <c r="L78">
        <v>179850</v>
      </c>
      <c r="M78">
        <v>1512.61</v>
      </c>
      <c r="P78">
        <v>-1513592.42</v>
      </c>
      <c r="R78">
        <v>2038156.59</v>
      </c>
      <c r="S78">
        <v>459713.97</v>
      </c>
      <c r="T78">
        <v>316550</v>
      </c>
      <c r="W78">
        <v>333600</v>
      </c>
      <c r="Y78">
        <v>412872</v>
      </c>
      <c r="AB78">
        <v>367029.01</v>
      </c>
      <c r="AC78">
        <v>24949.08</v>
      </c>
      <c r="AG78">
        <v>2882</v>
      </c>
    </row>
    <row r="79" spans="1:33" x14ac:dyDescent="0.25">
      <c r="A79" t="s">
        <v>2878</v>
      </c>
      <c r="B79">
        <v>841921.09</v>
      </c>
      <c r="C79">
        <v>0</v>
      </c>
      <c r="D79">
        <v>41209.74</v>
      </c>
      <c r="F79">
        <v>624872.51</v>
      </c>
      <c r="G79">
        <v>67291.759999999995</v>
      </c>
      <c r="M79">
        <v>757.9</v>
      </c>
      <c r="P79">
        <v>3560889.03</v>
      </c>
      <c r="Q79">
        <v>-1739.37</v>
      </c>
      <c r="R79">
        <v>-2089445.48</v>
      </c>
      <c r="S79">
        <v>331602.90999999997</v>
      </c>
      <c r="W79">
        <v>451520</v>
      </c>
      <c r="Y79">
        <v>549188</v>
      </c>
      <c r="AA79">
        <v>1030</v>
      </c>
      <c r="AB79">
        <v>102412.68</v>
      </c>
      <c r="AC79">
        <v>42592.31</v>
      </c>
      <c r="AE79">
        <v>6063</v>
      </c>
    </row>
    <row r="80" spans="1:33" x14ac:dyDescent="0.25">
      <c r="A80" t="s">
        <v>2879</v>
      </c>
      <c r="B80">
        <v>1065376.75</v>
      </c>
      <c r="C80">
        <v>53297</v>
      </c>
      <c r="D80">
        <v>10206</v>
      </c>
      <c r="F80">
        <v>205316.64</v>
      </c>
      <c r="G80">
        <v>34811.620000000003</v>
      </c>
      <c r="J80">
        <v>14000</v>
      </c>
      <c r="M80">
        <v>649.52</v>
      </c>
      <c r="P80">
        <v>-548386.86</v>
      </c>
      <c r="R80">
        <v>1725194.64</v>
      </c>
      <c r="S80">
        <v>356251.87</v>
      </c>
      <c r="Y80">
        <v>41232</v>
      </c>
      <c r="Z80">
        <v>320</v>
      </c>
      <c r="AA80">
        <v>570</v>
      </c>
      <c r="AB80">
        <v>42046.92</v>
      </c>
      <c r="AC80">
        <v>36832.239999999998</v>
      </c>
    </row>
    <row r="81" spans="1:33" x14ac:dyDescent="0.25">
      <c r="A81" t="s">
        <v>2880</v>
      </c>
      <c r="B81">
        <v>764806.51</v>
      </c>
      <c r="C81">
        <v>0</v>
      </c>
      <c r="D81">
        <v>24581.3</v>
      </c>
      <c r="F81">
        <v>100204.01</v>
      </c>
      <c r="G81">
        <v>4544.12</v>
      </c>
      <c r="J81">
        <v>9500</v>
      </c>
      <c r="M81">
        <v>446.8</v>
      </c>
      <c r="P81">
        <v>130965.84</v>
      </c>
      <c r="R81">
        <v>613262.28</v>
      </c>
      <c r="S81">
        <v>316653.90999999997</v>
      </c>
      <c r="W81">
        <v>553720</v>
      </c>
      <c r="Y81">
        <v>583008</v>
      </c>
      <c r="Z81">
        <v>1050</v>
      </c>
      <c r="AB81">
        <v>88256.6</v>
      </c>
      <c r="AC81">
        <v>6957.76</v>
      </c>
      <c r="AG81">
        <v>2552</v>
      </c>
    </row>
    <row r="82" spans="1:33" x14ac:dyDescent="0.25">
      <c r="A82" t="s">
        <v>2881</v>
      </c>
      <c r="B82">
        <v>297954.37</v>
      </c>
      <c r="C82">
        <v>0</v>
      </c>
      <c r="D82">
        <v>17336.8</v>
      </c>
      <c r="F82">
        <v>422998.08</v>
      </c>
      <c r="G82">
        <v>150101.82</v>
      </c>
      <c r="J82">
        <v>2000</v>
      </c>
      <c r="L82">
        <v>4000</v>
      </c>
      <c r="M82">
        <v>446.58</v>
      </c>
      <c r="P82">
        <v>288245.59000000003</v>
      </c>
      <c r="Q82">
        <v>13300</v>
      </c>
      <c r="R82">
        <v>788047.76</v>
      </c>
      <c r="S82">
        <v>220685.81</v>
      </c>
      <c r="W82">
        <v>237330</v>
      </c>
      <c r="Y82">
        <v>270562</v>
      </c>
      <c r="AA82">
        <v>1540</v>
      </c>
      <c r="AB82">
        <v>334596.84999999998</v>
      </c>
      <c r="AC82">
        <v>12227.12</v>
      </c>
      <c r="AG82">
        <v>500</v>
      </c>
    </row>
    <row r="83" spans="1:33" x14ac:dyDescent="0.25">
      <c r="A83" t="s">
        <v>2882</v>
      </c>
      <c r="B83">
        <v>653379.83999999997</v>
      </c>
      <c r="C83">
        <v>0</v>
      </c>
      <c r="D83">
        <v>118061.61</v>
      </c>
      <c r="F83">
        <v>260633.09</v>
      </c>
      <c r="G83">
        <v>75706.649999999994</v>
      </c>
      <c r="M83">
        <v>3</v>
      </c>
      <c r="P83">
        <v>834631.4</v>
      </c>
      <c r="R83">
        <v>123193.16</v>
      </c>
      <c r="S83">
        <v>253218.4</v>
      </c>
      <c r="W83">
        <v>203880</v>
      </c>
      <c r="Y83">
        <v>236880</v>
      </c>
      <c r="AB83">
        <v>25195.05</v>
      </c>
      <c r="AC83">
        <v>20605.72</v>
      </c>
    </row>
    <row r="84" spans="1:33" x14ac:dyDescent="0.25">
      <c r="A84" t="s">
        <v>2927</v>
      </c>
      <c r="B84">
        <v>525147.48</v>
      </c>
      <c r="C84">
        <v>0</v>
      </c>
      <c r="D84">
        <v>76504.98</v>
      </c>
      <c r="F84">
        <v>170164.36</v>
      </c>
      <c r="G84">
        <v>18401.12</v>
      </c>
      <c r="J84">
        <v>0</v>
      </c>
      <c r="L84">
        <v>33515</v>
      </c>
      <c r="M84">
        <v>267.8</v>
      </c>
      <c r="P84">
        <v>-1490094.51</v>
      </c>
      <c r="R84">
        <v>2101746.27</v>
      </c>
      <c r="S84">
        <v>278055.32</v>
      </c>
      <c r="W84">
        <v>376720</v>
      </c>
      <c r="Y84">
        <v>408952</v>
      </c>
      <c r="AB84">
        <v>24528.84</v>
      </c>
      <c r="AC84">
        <v>32676.9</v>
      </c>
      <c r="AG84">
        <v>500</v>
      </c>
    </row>
    <row r="85" spans="1:33" x14ac:dyDescent="0.25">
      <c r="A85" t="s">
        <v>2883</v>
      </c>
      <c r="B85">
        <v>441890.45</v>
      </c>
      <c r="C85">
        <v>0</v>
      </c>
      <c r="D85">
        <v>41255.07</v>
      </c>
      <c r="F85">
        <v>1032267.77</v>
      </c>
      <c r="G85">
        <v>168065.82</v>
      </c>
      <c r="M85">
        <v>-448</v>
      </c>
      <c r="P85">
        <v>1641534.04</v>
      </c>
      <c r="S85">
        <v>371243.81</v>
      </c>
      <c r="W85">
        <v>534600</v>
      </c>
      <c r="Y85">
        <v>637894</v>
      </c>
      <c r="AB85">
        <v>93043.61</v>
      </c>
      <c r="AC85">
        <v>52713.13</v>
      </c>
    </row>
    <row r="86" spans="1:33" x14ac:dyDescent="0.25">
      <c r="A86" t="s">
        <v>2884</v>
      </c>
      <c r="B86">
        <v>352829.43</v>
      </c>
      <c r="C86">
        <v>4910.6499999999996</v>
      </c>
      <c r="D86">
        <v>110953.11</v>
      </c>
      <c r="F86">
        <v>3101508.98</v>
      </c>
      <c r="G86">
        <v>317402.32</v>
      </c>
      <c r="J86">
        <v>0</v>
      </c>
      <c r="M86">
        <v>-2900.52</v>
      </c>
      <c r="P86">
        <v>-10064784.810000001</v>
      </c>
      <c r="Q86">
        <v>-126323.79</v>
      </c>
      <c r="R86">
        <v>14214425</v>
      </c>
      <c r="S86">
        <v>832745.77</v>
      </c>
      <c r="Y86">
        <v>266356</v>
      </c>
      <c r="AB86">
        <v>373102.55</v>
      </c>
      <c r="AC86">
        <v>123158.61</v>
      </c>
    </row>
    <row r="87" spans="1:33" x14ac:dyDescent="0.25">
      <c r="A87" t="s">
        <v>2885</v>
      </c>
      <c r="B87">
        <v>1397291.45</v>
      </c>
      <c r="C87">
        <v>0</v>
      </c>
      <c r="D87">
        <v>58154.2</v>
      </c>
      <c r="F87">
        <v>1169231.17</v>
      </c>
      <c r="G87">
        <v>330549.09000000003</v>
      </c>
      <c r="M87">
        <v>17551.150000000001</v>
      </c>
      <c r="P87">
        <v>1848429.78</v>
      </c>
      <c r="Q87">
        <v>-67771.600000000006</v>
      </c>
      <c r="R87">
        <v>1212550.31</v>
      </c>
      <c r="S87">
        <v>568358.32999999996</v>
      </c>
      <c r="W87">
        <v>768014</v>
      </c>
      <c r="Y87">
        <v>867954</v>
      </c>
      <c r="AB87">
        <v>266234.81</v>
      </c>
      <c r="AC87">
        <v>18492.25</v>
      </c>
    </row>
    <row r="88" spans="1:33" x14ac:dyDescent="0.25">
      <c r="A88" t="s">
        <v>2886</v>
      </c>
      <c r="B88">
        <v>842368.21</v>
      </c>
      <c r="C88">
        <v>0</v>
      </c>
      <c r="D88">
        <v>92412.6</v>
      </c>
      <c r="F88">
        <v>2896066.52</v>
      </c>
      <c r="G88">
        <v>300532.5</v>
      </c>
      <c r="M88">
        <v>-5380</v>
      </c>
      <c r="P88">
        <v>2826371.49</v>
      </c>
      <c r="R88">
        <v>1047464</v>
      </c>
      <c r="S88">
        <v>427011.63</v>
      </c>
      <c r="U88">
        <v>58.19</v>
      </c>
      <c r="W88">
        <v>669644</v>
      </c>
      <c r="Y88">
        <v>739371</v>
      </c>
      <c r="AB88">
        <v>72353.509999999995</v>
      </c>
      <c r="AC88">
        <v>94304.97</v>
      </c>
      <c r="AG88">
        <v>-184520</v>
      </c>
    </row>
    <row r="89" spans="1:33" x14ac:dyDescent="0.25">
      <c r="A89" t="s">
        <v>2887</v>
      </c>
      <c r="B89">
        <v>440508.49</v>
      </c>
      <c r="C89">
        <v>1835</v>
      </c>
      <c r="D89">
        <v>412548.32</v>
      </c>
      <c r="F89">
        <v>1532810.14</v>
      </c>
      <c r="G89">
        <v>241775</v>
      </c>
      <c r="L89">
        <v>-750</v>
      </c>
      <c r="M89">
        <v>-575.57000000000005</v>
      </c>
      <c r="P89">
        <v>149300.10999999999</v>
      </c>
      <c r="R89">
        <v>2617329.11</v>
      </c>
      <c r="S89">
        <v>315744.53999999998</v>
      </c>
      <c r="W89">
        <v>435300</v>
      </c>
      <c r="Y89">
        <v>515570</v>
      </c>
      <c r="AA89">
        <v>7000</v>
      </c>
      <c r="AB89">
        <v>221376.15</v>
      </c>
      <c r="AC89">
        <v>62775.09</v>
      </c>
    </row>
    <row r="90" spans="1:33" x14ac:dyDescent="0.25">
      <c r="A90" t="s">
        <v>2888</v>
      </c>
      <c r="B90">
        <v>394845.17</v>
      </c>
      <c r="C90">
        <v>18216.75</v>
      </c>
      <c r="D90">
        <v>10312.459999999999</v>
      </c>
      <c r="F90">
        <v>433528.64</v>
      </c>
      <c r="G90">
        <v>38648.720000000001</v>
      </c>
      <c r="M90">
        <v>-1187</v>
      </c>
      <c r="P90">
        <v>1808607.12</v>
      </c>
      <c r="R90">
        <v>-1047464</v>
      </c>
      <c r="S90">
        <v>383623.63</v>
      </c>
      <c r="W90">
        <v>151040</v>
      </c>
      <c r="Y90">
        <v>216610</v>
      </c>
      <c r="AB90">
        <v>80029.81</v>
      </c>
      <c r="AC90">
        <v>36948.199999999997</v>
      </c>
    </row>
    <row r="91" spans="1:33" x14ac:dyDescent="0.25">
      <c r="A91" t="s">
        <v>2889</v>
      </c>
      <c r="B91">
        <v>551557.37</v>
      </c>
      <c r="C91">
        <v>0</v>
      </c>
      <c r="D91">
        <v>779349.31</v>
      </c>
      <c r="F91">
        <v>8528681.8599999994</v>
      </c>
      <c r="G91">
        <v>285008.11</v>
      </c>
      <c r="J91">
        <v>0</v>
      </c>
      <c r="M91">
        <v>2145.7199999999998</v>
      </c>
      <c r="P91">
        <v>344198.76</v>
      </c>
      <c r="Q91">
        <v>8363904.2199999997</v>
      </c>
      <c r="R91">
        <v>1215671.21</v>
      </c>
      <c r="S91">
        <v>873783.92</v>
      </c>
      <c r="W91">
        <v>861080</v>
      </c>
      <c r="Y91">
        <v>1068527</v>
      </c>
      <c r="AB91">
        <v>127159.89</v>
      </c>
      <c r="AC91">
        <v>67700.289999999994</v>
      </c>
      <c r="AG91">
        <v>98100</v>
      </c>
    </row>
    <row r="92" spans="1:33" x14ac:dyDescent="0.25">
      <c r="A92" t="s">
        <v>2890</v>
      </c>
      <c r="B92">
        <v>450528.96</v>
      </c>
      <c r="C92">
        <v>0</v>
      </c>
      <c r="D92">
        <v>64924.36</v>
      </c>
      <c r="F92">
        <v>907684.91</v>
      </c>
      <c r="G92">
        <v>2040625.58</v>
      </c>
      <c r="J92">
        <v>7008.88</v>
      </c>
      <c r="M92">
        <v>-2749.54</v>
      </c>
      <c r="P92">
        <v>1710836.75</v>
      </c>
      <c r="Q92">
        <v>-137522.31</v>
      </c>
      <c r="R92">
        <v>1849378.08</v>
      </c>
      <c r="S92">
        <v>262828.42</v>
      </c>
      <c r="W92">
        <v>733800</v>
      </c>
      <c r="X92">
        <v>1362</v>
      </c>
      <c r="Y92">
        <v>776783</v>
      </c>
      <c r="AB92">
        <v>43903.19</v>
      </c>
      <c r="AC92">
        <v>49172.28</v>
      </c>
    </row>
    <row r="93" spans="1:33" x14ac:dyDescent="0.25">
      <c r="A93" t="s">
        <v>2891</v>
      </c>
      <c r="B93">
        <v>764727.95</v>
      </c>
      <c r="C93">
        <v>0</v>
      </c>
      <c r="D93">
        <v>57613.42</v>
      </c>
      <c r="F93">
        <v>1128277.73</v>
      </c>
      <c r="G93">
        <v>45183.01</v>
      </c>
      <c r="P93">
        <v>-316370.14</v>
      </c>
      <c r="Q93">
        <v>2136554.41</v>
      </c>
      <c r="R93">
        <v>281440</v>
      </c>
      <c r="S93">
        <v>331094.38</v>
      </c>
      <c r="Y93">
        <v>71982</v>
      </c>
      <c r="AB93">
        <v>76234.31</v>
      </c>
      <c r="AC93">
        <v>132250.23000000001</v>
      </c>
    </row>
    <row r="94" spans="1:33" x14ac:dyDescent="0.25">
      <c r="A94" t="s">
        <v>2892</v>
      </c>
      <c r="B94">
        <v>363755.67</v>
      </c>
      <c r="C94">
        <v>11026</v>
      </c>
      <c r="D94">
        <v>59662.84</v>
      </c>
      <c r="F94">
        <v>3453212.22</v>
      </c>
      <c r="G94">
        <v>198849.82</v>
      </c>
      <c r="M94">
        <v>8615.11</v>
      </c>
      <c r="P94">
        <v>1244046.8500000001</v>
      </c>
      <c r="R94">
        <v>2812906.16</v>
      </c>
      <c r="S94">
        <v>370394.51</v>
      </c>
      <c r="W94">
        <v>515380</v>
      </c>
      <c r="Y94">
        <v>590471</v>
      </c>
      <c r="AB94">
        <v>56790.16</v>
      </c>
      <c r="AC94">
        <v>116324.92</v>
      </c>
    </row>
    <row r="95" spans="1:33" x14ac:dyDescent="0.25">
      <c r="A95" t="s">
        <v>2893</v>
      </c>
      <c r="B95">
        <v>547956.68000000005</v>
      </c>
      <c r="C95">
        <v>583.5</v>
      </c>
      <c r="D95">
        <v>20033.91</v>
      </c>
      <c r="E95">
        <v>0</v>
      </c>
      <c r="F95">
        <v>2756222.12</v>
      </c>
      <c r="G95">
        <v>23442.86</v>
      </c>
      <c r="H95">
        <v>0</v>
      </c>
      <c r="I95">
        <v>0</v>
      </c>
      <c r="J95">
        <v>0</v>
      </c>
      <c r="K95">
        <v>0</v>
      </c>
      <c r="L95">
        <v>0</v>
      </c>
      <c r="M95">
        <v>-2091.87</v>
      </c>
      <c r="N95">
        <v>0</v>
      </c>
      <c r="O95">
        <v>134365</v>
      </c>
      <c r="P95">
        <v>2175299.37</v>
      </c>
      <c r="Q95">
        <v>57800</v>
      </c>
      <c r="R95">
        <v>1047464</v>
      </c>
      <c r="S95">
        <v>277217.08</v>
      </c>
      <c r="W95">
        <v>490160</v>
      </c>
      <c r="Y95">
        <v>585709</v>
      </c>
      <c r="AB95">
        <v>73263.22</v>
      </c>
      <c r="AC95">
        <v>75052.289999999994</v>
      </c>
    </row>
    <row r="96" spans="1:33" x14ac:dyDescent="0.25">
      <c r="A96" t="s">
        <v>2894</v>
      </c>
      <c r="B96">
        <v>627055.63</v>
      </c>
      <c r="C96">
        <v>0</v>
      </c>
      <c r="D96">
        <v>48729.86</v>
      </c>
      <c r="F96">
        <v>744434.61</v>
      </c>
      <c r="G96">
        <v>1023463.07</v>
      </c>
      <c r="J96">
        <v>0</v>
      </c>
      <c r="M96">
        <v>155.22999999999999</v>
      </c>
      <c r="O96">
        <v>77785</v>
      </c>
      <c r="P96">
        <v>913585.42</v>
      </c>
      <c r="R96">
        <v>1334838.29</v>
      </c>
      <c r="S96">
        <v>620714.09</v>
      </c>
      <c r="Y96">
        <v>89882</v>
      </c>
      <c r="AB96">
        <v>164681.31</v>
      </c>
      <c r="AC96">
        <v>122431.55</v>
      </c>
    </row>
    <row r="97" spans="1:33" x14ac:dyDescent="0.25">
      <c r="A97" t="s">
        <v>2895</v>
      </c>
      <c r="B97">
        <v>226020.64</v>
      </c>
      <c r="C97">
        <v>0</v>
      </c>
      <c r="D97">
        <v>45312.58</v>
      </c>
      <c r="F97">
        <v>1286589.19</v>
      </c>
      <c r="G97">
        <v>1297901.94</v>
      </c>
      <c r="J97">
        <v>0</v>
      </c>
      <c r="M97">
        <v>-139.88</v>
      </c>
      <c r="O97">
        <v>70219</v>
      </c>
      <c r="P97">
        <v>1858090.59</v>
      </c>
      <c r="Q97">
        <v>270732</v>
      </c>
      <c r="R97">
        <v>613325.81999999995</v>
      </c>
      <c r="S97">
        <v>364424.06</v>
      </c>
      <c r="T97">
        <v>100000</v>
      </c>
      <c r="W97">
        <v>362010</v>
      </c>
      <c r="Y97">
        <v>499440</v>
      </c>
      <c r="Z97">
        <v>13500</v>
      </c>
      <c r="AB97">
        <v>116909.24</v>
      </c>
      <c r="AC97">
        <v>412</v>
      </c>
    </row>
    <row r="98" spans="1:33" x14ac:dyDescent="0.25">
      <c r="A98" t="s">
        <v>2896</v>
      </c>
      <c r="B98">
        <v>438380.04</v>
      </c>
      <c r="C98">
        <v>0</v>
      </c>
      <c r="D98">
        <v>128719.12</v>
      </c>
      <c r="F98">
        <v>758999.75</v>
      </c>
      <c r="G98">
        <v>15737.53</v>
      </c>
      <c r="M98">
        <v>-2084</v>
      </c>
      <c r="P98">
        <v>-534474.25</v>
      </c>
      <c r="R98">
        <v>1790978.12</v>
      </c>
      <c r="S98">
        <v>476321.76</v>
      </c>
      <c r="W98">
        <v>525070.80000000005</v>
      </c>
      <c r="Y98">
        <v>561820.80000000005</v>
      </c>
      <c r="AB98">
        <v>80651.69</v>
      </c>
      <c r="AC98">
        <v>46255.48</v>
      </c>
      <c r="AG98">
        <v>102628.02</v>
      </c>
    </row>
    <row r="99" spans="1:33" x14ac:dyDescent="0.25">
      <c r="A99" t="s">
        <v>2897</v>
      </c>
      <c r="B99">
        <v>938274.55</v>
      </c>
      <c r="C99">
        <v>0</v>
      </c>
      <c r="D99">
        <v>44600.91</v>
      </c>
      <c r="F99">
        <v>3869459.93</v>
      </c>
      <c r="G99">
        <v>1184401.9199999999</v>
      </c>
      <c r="J99">
        <v>0</v>
      </c>
      <c r="M99">
        <v>0</v>
      </c>
      <c r="O99">
        <v>123804</v>
      </c>
      <c r="Q99">
        <v>5007971.3899999997</v>
      </c>
      <c r="R99">
        <v>1047464</v>
      </c>
      <c r="S99">
        <v>574830.65</v>
      </c>
      <c r="U99">
        <v>14.49</v>
      </c>
      <c r="W99">
        <v>1208280</v>
      </c>
      <c r="Y99">
        <v>1325038</v>
      </c>
      <c r="AB99">
        <v>133096.07999999999</v>
      </c>
      <c r="AC99">
        <v>222973.14</v>
      </c>
    </row>
    <row r="100" spans="1:33" x14ac:dyDescent="0.25">
      <c r="A100" t="s">
        <v>2898</v>
      </c>
      <c r="B100">
        <v>336017.12</v>
      </c>
      <c r="C100">
        <v>14800</v>
      </c>
      <c r="D100">
        <v>5884.45</v>
      </c>
      <c r="F100">
        <v>990796.19</v>
      </c>
      <c r="G100">
        <v>56666.31</v>
      </c>
      <c r="L100">
        <v>24000</v>
      </c>
      <c r="M100">
        <v>-2265.1799999999998</v>
      </c>
      <c r="P100">
        <v>-392574.69</v>
      </c>
      <c r="Q100">
        <v>48</v>
      </c>
      <c r="R100">
        <v>1768225.65</v>
      </c>
      <c r="S100">
        <v>419020.23</v>
      </c>
      <c r="Y100">
        <v>88593</v>
      </c>
      <c r="AB100">
        <v>163578.62</v>
      </c>
      <c r="AC100">
        <v>50468.32</v>
      </c>
    </row>
    <row r="101" spans="1:33" x14ac:dyDescent="0.25">
      <c r="A101" t="s">
        <v>2928</v>
      </c>
      <c r="B101">
        <v>215077.67</v>
      </c>
      <c r="C101">
        <v>0</v>
      </c>
      <c r="D101">
        <v>105051.46</v>
      </c>
      <c r="F101">
        <v>482118.58</v>
      </c>
      <c r="G101">
        <v>124562.49</v>
      </c>
      <c r="J101">
        <v>1620</v>
      </c>
      <c r="M101">
        <v>-2855.1</v>
      </c>
      <c r="P101">
        <v>-626956.30000000005</v>
      </c>
      <c r="Q101">
        <v>1100</v>
      </c>
      <c r="R101">
        <v>1440650.38</v>
      </c>
      <c r="S101">
        <v>561584.72</v>
      </c>
      <c r="W101">
        <v>619600</v>
      </c>
      <c r="Y101">
        <v>709154</v>
      </c>
      <c r="AB101">
        <v>135977.98000000001</v>
      </c>
      <c r="AC101">
        <v>76757.52</v>
      </c>
    </row>
    <row r="102" spans="1:33" x14ac:dyDescent="0.25">
      <c r="A102" t="s">
        <v>2899</v>
      </c>
      <c r="B102">
        <v>856631.97</v>
      </c>
      <c r="C102">
        <v>0</v>
      </c>
      <c r="D102">
        <v>14048.95</v>
      </c>
      <c r="F102">
        <v>1169036.8899999999</v>
      </c>
      <c r="G102">
        <v>555802.88</v>
      </c>
      <c r="J102">
        <v>118120</v>
      </c>
      <c r="M102">
        <v>4595.17</v>
      </c>
      <c r="Q102">
        <v>2261731.25</v>
      </c>
      <c r="S102">
        <v>389716.73</v>
      </c>
      <c r="U102">
        <v>1131.5999999999999</v>
      </c>
      <c r="W102">
        <v>494560</v>
      </c>
      <c r="X102">
        <v>1500</v>
      </c>
      <c r="Y102">
        <v>544222</v>
      </c>
      <c r="Z102">
        <v>1610</v>
      </c>
      <c r="AA102">
        <v>1080</v>
      </c>
      <c r="AB102">
        <v>58985</v>
      </c>
      <c r="AC102">
        <v>89721.31</v>
      </c>
      <c r="AG102">
        <v>7415.75</v>
      </c>
    </row>
    <row r="103" spans="1:33" x14ac:dyDescent="0.25">
      <c r="A103" t="s">
        <v>2900</v>
      </c>
      <c r="B103">
        <v>284363.34999999998</v>
      </c>
      <c r="C103">
        <v>0</v>
      </c>
      <c r="D103">
        <v>78800.63</v>
      </c>
      <c r="F103">
        <v>819575.5</v>
      </c>
      <c r="G103">
        <v>271474.21999999997</v>
      </c>
      <c r="J103">
        <v>0</v>
      </c>
      <c r="M103">
        <v>666.8</v>
      </c>
      <c r="Q103">
        <v>-1612010.96</v>
      </c>
      <c r="R103">
        <v>3137825</v>
      </c>
      <c r="S103">
        <v>273331.45</v>
      </c>
      <c r="W103">
        <v>840000</v>
      </c>
      <c r="X103">
        <v>7500</v>
      </c>
      <c r="Y103">
        <v>913828</v>
      </c>
      <c r="AB103">
        <v>71528.05</v>
      </c>
      <c r="AC103">
        <v>81070.02</v>
      </c>
      <c r="AG103">
        <v>1862</v>
      </c>
    </row>
    <row r="104" spans="1:33" x14ac:dyDescent="0.25">
      <c r="A104" t="s">
        <v>2903</v>
      </c>
      <c r="B104">
        <v>150001.67000000001</v>
      </c>
      <c r="C104">
        <v>0</v>
      </c>
      <c r="D104">
        <v>68277.23</v>
      </c>
      <c r="F104">
        <v>631031.49</v>
      </c>
      <c r="G104">
        <v>414928.48</v>
      </c>
      <c r="J104">
        <v>0</v>
      </c>
      <c r="M104">
        <v>8144.38</v>
      </c>
      <c r="Q104">
        <v>2121877.92</v>
      </c>
      <c r="S104">
        <v>514058.63</v>
      </c>
      <c r="W104">
        <v>569700</v>
      </c>
      <c r="X104">
        <v>6000</v>
      </c>
      <c r="Y104">
        <v>615852</v>
      </c>
      <c r="AB104">
        <v>91357.37</v>
      </c>
      <c r="AC104">
        <v>1105843.46</v>
      </c>
      <c r="AG104">
        <v>15142.2</v>
      </c>
    </row>
    <row r="105" spans="1:33" x14ac:dyDescent="0.25">
      <c r="A105" t="s">
        <v>2904</v>
      </c>
      <c r="B105">
        <v>497660.87</v>
      </c>
      <c r="C105">
        <v>0</v>
      </c>
      <c r="D105">
        <v>111327.21</v>
      </c>
      <c r="F105">
        <v>397516.25</v>
      </c>
      <c r="G105">
        <v>293085.53000000003</v>
      </c>
      <c r="J105">
        <v>-70000</v>
      </c>
      <c r="M105">
        <v>1844.86</v>
      </c>
      <c r="Q105">
        <v>-966026.35</v>
      </c>
      <c r="R105">
        <v>2219622</v>
      </c>
      <c r="S105">
        <v>511430.1</v>
      </c>
      <c r="W105">
        <v>459420</v>
      </c>
      <c r="X105">
        <v>29340</v>
      </c>
      <c r="Y105">
        <v>505495</v>
      </c>
      <c r="AB105">
        <v>175627.8</v>
      </c>
      <c r="AC105">
        <v>72239.490000000005</v>
      </c>
      <c r="AG105">
        <v>30518.46</v>
      </c>
    </row>
    <row r="106" spans="1:33" x14ac:dyDescent="0.25">
      <c r="A106" t="s">
        <v>2906</v>
      </c>
      <c r="B106">
        <v>370553.99</v>
      </c>
      <c r="C106">
        <v>0</v>
      </c>
      <c r="D106">
        <v>117290.23</v>
      </c>
      <c r="F106">
        <v>767230.64</v>
      </c>
      <c r="G106">
        <v>89382.54</v>
      </c>
      <c r="J106">
        <v>0</v>
      </c>
      <c r="M106">
        <v>-6653.77</v>
      </c>
      <c r="O106">
        <v>2000</v>
      </c>
      <c r="Q106">
        <v>1315472.5900000001</v>
      </c>
      <c r="S106">
        <v>446504.68</v>
      </c>
      <c r="U106">
        <v>100</v>
      </c>
      <c r="W106">
        <v>456060</v>
      </c>
      <c r="X106">
        <v>20000</v>
      </c>
      <c r="Y106">
        <v>608128.92000000004</v>
      </c>
      <c r="AA106">
        <v>4826</v>
      </c>
      <c r="AB106">
        <v>59670.37</v>
      </c>
      <c r="AC106">
        <v>95833.81</v>
      </c>
      <c r="AG106">
        <v>11652</v>
      </c>
    </row>
    <row r="107" spans="1:33" x14ac:dyDescent="0.25">
      <c r="A107" t="s">
        <v>2908</v>
      </c>
      <c r="B107">
        <v>747041.66</v>
      </c>
      <c r="C107">
        <v>0</v>
      </c>
      <c r="D107">
        <v>172373.16</v>
      </c>
      <c r="F107">
        <v>869800.58</v>
      </c>
      <c r="G107">
        <v>1109791.1299999999</v>
      </c>
      <c r="M107">
        <v>0</v>
      </c>
      <c r="Q107">
        <v>-1645156.83</v>
      </c>
      <c r="R107">
        <v>4303318.3099999996</v>
      </c>
      <c r="S107">
        <v>602498.44999999995</v>
      </c>
      <c r="W107">
        <v>804976.8</v>
      </c>
      <c r="Y107">
        <v>832976.8</v>
      </c>
      <c r="AB107">
        <v>129528.06</v>
      </c>
      <c r="AC107">
        <v>46274.45</v>
      </c>
      <c r="AD107">
        <v>21000</v>
      </c>
    </row>
    <row r="108" spans="1:33" x14ac:dyDescent="0.25">
      <c r="A108" t="s">
        <v>2909</v>
      </c>
      <c r="B108">
        <v>430963.31</v>
      </c>
      <c r="C108">
        <v>0</v>
      </c>
      <c r="D108">
        <v>5831.89</v>
      </c>
      <c r="F108">
        <v>475508.66</v>
      </c>
      <c r="G108">
        <v>236598.25</v>
      </c>
      <c r="M108">
        <v>0</v>
      </c>
      <c r="Q108">
        <v>-1224278.8500000001</v>
      </c>
      <c r="R108">
        <v>2346487</v>
      </c>
      <c r="S108">
        <v>294136.21999999997</v>
      </c>
      <c r="W108">
        <v>516174</v>
      </c>
      <c r="Y108">
        <v>546574</v>
      </c>
      <c r="Z108">
        <v>1500</v>
      </c>
      <c r="AB108">
        <v>101084.62</v>
      </c>
      <c r="AC108">
        <v>64437.64</v>
      </c>
    </row>
    <row r="109" spans="1:33" x14ac:dyDescent="0.25">
      <c r="A109" t="s">
        <v>2910</v>
      </c>
      <c r="B109">
        <v>742879.7</v>
      </c>
      <c r="C109">
        <v>0</v>
      </c>
      <c r="D109">
        <v>86238.52</v>
      </c>
      <c r="F109">
        <v>767326.07</v>
      </c>
      <c r="G109">
        <v>304861.40999999997</v>
      </c>
      <c r="J109">
        <v>0</v>
      </c>
      <c r="M109">
        <v>28.04</v>
      </c>
      <c r="Q109">
        <v>-243953.84</v>
      </c>
      <c r="R109">
        <v>2125037.4300000002</v>
      </c>
      <c r="S109">
        <v>501646.41</v>
      </c>
      <c r="W109">
        <v>765730</v>
      </c>
      <c r="Y109">
        <v>796130</v>
      </c>
      <c r="AB109">
        <v>263480.56</v>
      </c>
      <c r="AC109">
        <v>64481.72</v>
      </c>
      <c r="AD109">
        <v>21000</v>
      </c>
    </row>
    <row r="110" spans="1:33" x14ac:dyDescent="0.25">
      <c r="A110" t="s">
        <v>2911</v>
      </c>
      <c r="B110">
        <v>711897.9</v>
      </c>
      <c r="C110">
        <v>0</v>
      </c>
      <c r="D110">
        <v>7348.58</v>
      </c>
      <c r="F110">
        <v>2841752.23</v>
      </c>
      <c r="G110">
        <v>553835.25</v>
      </c>
      <c r="L110">
        <v>12000</v>
      </c>
      <c r="M110">
        <v>25</v>
      </c>
      <c r="Q110">
        <v>2963666.5</v>
      </c>
      <c r="R110">
        <v>1196485.3400000001</v>
      </c>
      <c r="S110">
        <v>396542.37</v>
      </c>
      <c r="W110">
        <v>618092</v>
      </c>
      <c r="X110">
        <v>41354</v>
      </c>
      <c r="Y110">
        <v>698483</v>
      </c>
      <c r="Z110">
        <v>1500</v>
      </c>
      <c r="AB110">
        <v>187443.31</v>
      </c>
      <c r="AC110">
        <v>97939.839999999997</v>
      </c>
      <c r="AD110">
        <v>31500</v>
      </c>
      <c r="AG110">
        <v>500</v>
      </c>
    </row>
    <row r="111" spans="1:33" x14ac:dyDescent="0.25">
      <c r="A111" t="s">
        <v>2929</v>
      </c>
      <c r="B111">
        <v>393321</v>
      </c>
      <c r="C111">
        <v>0</v>
      </c>
      <c r="D111">
        <v>24150.84</v>
      </c>
      <c r="F111">
        <v>341793.68</v>
      </c>
      <c r="G111">
        <v>229813.14</v>
      </c>
      <c r="M111">
        <v>0</v>
      </c>
      <c r="Q111">
        <v>-206657.87</v>
      </c>
      <c r="R111">
        <v>1169693.49</v>
      </c>
      <c r="S111">
        <v>347837.71</v>
      </c>
      <c r="W111">
        <v>263828</v>
      </c>
      <c r="Y111">
        <v>363198</v>
      </c>
      <c r="AB111">
        <v>82503.27</v>
      </c>
      <c r="AC111">
        <v>66769.570000000007</v>
      </c>
      <c r="AD111">
        <v>7500</v>
      </c>
      <c r="AG111">
        <v>500</v>
      </c>
    </row>
    <row r="112" spans="1:33" x14ac:dyDescent="0.25">
      <c r="A112" t="s">
        <v>2912</v>
      </c>
      <c r="B112">
        <v>301481.19</v>
      </c>
      <c r="C112">
        <v>5664.29</v>
      </c>
      <c r="D112">
        <v>55995.31</v>
      </c>
      <c r="F112">
        <v>1394951.88</v>
      </c>
      <c r="G112">
        <v>1214430.67</v>
      </c>
      <c r="J112">
        <v>0</v>
      </c>
      <c r="L112">
        <v>98400</v>
      </c>
      <c r="M112">
        <v>42.06</v>
      </c>
      <c r="Q112">
        <v>2500678.94</v>
      </c>
      <c r="R112">
        <v>620039.24</v>
      </c>
      <c r="S112">
        <v>465578.51</v>
      </c>
      <c r="V112">
        <v>430</v>
      </c>
      <c r="W112">
        <v>968504.8</v>
      </c>
      <c r="X112">
        <v>264097</v>
      </c>
      <c r="Y112">
        <v>1096928.8</v>
      </c>
      <c r="Z112">
        <v>1072</v>
      </c>
      <c r="AB112">
        <v>174144.89</v>
      </c>
      <c r="AC112">
        <v>185423.05</v>
      </c>
      <c r="AF112">
        <v>5</v>
      </c>
      <c r="AG112">
        <v>52890.47</v>
      </c>
    </row>
    <row r="113" spans="1:33" x14ac:dyDescent="0.25">
      <c r="A113" t="s">
        <v>2913</v>
      </c>
      <c r="B113">
        <v>1272102.23</v>
      </c>
      <c r="C113">
        <v>0</v>
      </c>
      <c r="D113">
        <v>74524.149999999994</v>
      </c>
      <c r="F113">
        <v>1407734.68</v>
      </c>
      <c r="G113">
        <v>78763.33</v>
      </c>
      <c r="J113">
        <v>-15000</v>
      </c>
      <c r="L113">
        <v>648255</v>
      </c>
      <c r="M113">
        <v>-1942.43</v>
      </c>
      <c r="Q113">
        <v>-1015293.51</v>
      </c>
      <c r="R113">
        <v>3271774.09</v>
      </c>
      <c r="S113">
        <v>978980.77</v>
      </c>
      <c r="T113">
        <v>9400</v>
      </c>
      <c r="Y113">
        <v>217985</v>
      </c>
      <c r="AB113">
        <v>151706.95000000001</v>
      </c>
      <c r="AC113">
        <v>48107.58</v>
      </c>
    </row>
    <row r="114" spans="1:33" x14ac:dyDescent="0.25">
      <c r="A114" t="s">
        <v>2914</v>
      </c>
      <c r="B114">
        <v>334912.28999999998</v>
      </c>
      <c r="C114">
        <v>0</v>
      </c>
      <c r="D114">
        <v>30854</v>
      </c>
      <c r="F114">
        <v>716470.74</v>
      </c>
      <c r="G114">
        <v>503088.27</v>
      </c>
      <c r="J114">
        <v>-20990</v>
      </c>
      <c r="L114">
        <v>67400</v>
      </c>
      <c r="M114">
        <v>-4616.47</v>
      </c>
      <c r="Q114">
        <v>938883.77</v>
      </c>
      <c r="R114">
        <v>1131001.29</v>
      </c>
      <c r="S114">
        <v>282684.01</v>
      </c>
      <c r="W114">
        <v>307400</v>
      </c>
      <c r="Y114">
        <v>479222</v>
      </c>
      <c r="AA114">
        <v>1088</v>
      </c>
      <c r="AB114">
        <v>180523.94</v>
      </c>
      <c r="AC114">
        <v>39342.36</v>
      </c>
      <c r="AD114">
        <v>50000</v>
      </c>
      <c r="AF114">
        <v>-300</v>
      </c>
    </row>
    <row r="115" spans="1:33" x14ac:dyDescent="0.25">
      <c r="A115" t="s">
        <v>2915</v>
      </c>
      <c r="B115">
        <v>614297.48</v>
      </c>
      <c r="C115">
        <v>0</v>
      </c>
      <c r="D115">
        <v>14675.03</v>
      </c>
      <c r="F115">
        <v>768551.2</v>
      </c>
      <c r="G115">
        <v>1107869.8700000001</v>
      </c>
      <c r="J115">
        <v>0</v>
      </c>
      <c r="L115">
        <v>81260</v>
      </c>
      <c r="M115">
        <v>-81</v>
      </c>
      <c r="O115">
        <v>479000</v>
      </c>
      <c r="Q115">
        <v>457047.07</v>
      </c>
      <c r="R115">
        <v>1731639.01</v>
      </c>
      <c r="S115">
        <v>610130.89</v>
      </c>
      <c r="V115">
        <v>580</v>
      </c>
      <c r="W115">
        <v>623600</v>
      </c>
      <c r="Y115">
        <v>788690</v>
      </c>
      <c r="AA115">
        <v>1864</v>
      </c>
      <c r="AB115">
        <v>208468.54</v>
      </c>
      <c r="AC115">
        <v>152469.85</v>
      </c>
    </row>
    <row r="116" spans="1:33" x14ac:dyDescent="0.25">
      <c r="A116" t="s">
        <v>2916</v>
      </c>
      <c r="B116">
        <v>326564.26</v>
      </c>
      <c r="C116">
        <v>0</v>
      </c>
      <c r="D116">
        <v>8816.61</v>
      </c>
      <c r="F116">
        <v>445947.02</v>
      </c>
      <c r="G116">
        <v>288059.37</v>
      </c>
      <c r="J116">
        <v>0</v>
      </c>
      <c r="M116">
        <v>0</v>
      </c>
      <c r="Q116">
        <v>-1177744.47</v>
      </c>
      <c r="R116">
        <v>2359915.73</v>
      </c>
      <c r="S116">
        <v>202553</v>
      </c>
      <c r="V116">
        <v>20</v>
      </c>
      <c r="W116">
        <v>65930</v>
      </c>
      <c r="Y116">
        <v>88626</v>
      </c>
      <c r="Z116">
        <v>616</v>
      </c>
      <c r="AA116">
        <v>1508</v>
      </c>
      <c r="AB116">
        <v>45486.01</v>
      </c>
      <c r="AC116">
        <v>73324.990000000005</v>
      </c>
      <c r="AD116">
        <v>50000</v>
      </c>
      <c r="AF116">
        <v>1</v>
      </c>
    </row>
    <row r="117" spans="1:33" x14ac:dyDescent="0.25">
      <c r="A117" t="s">
        <v>2917</v>
      </c>
      <c r="B117">
        <v>1252154.77</v>
      </c>
      <c r="C117">
        <v>33570.28</v>
      </c>
      <c r="D117">
        <v>84670.63</v>
      </c>
      <c r="F117">
        <v>104106.78</v>
      </c>
      <c r="G117">
        <v>528704.81000000006</v>
      </c>
      <c r="L117">
        <v>35500</v>
      </c>
      <c r="M117">
        <v>19.63</v>
      </c>
      <c r="Q117">
        <v>91728.81</v>
      </c>
      <c r="R117">
        <v>1221990.08</v>
      </c>
      <c r="S117">
        <v>1241679.82</v>
      </c>
      <c r="T117">
        <v>188656.5</v>
      </c>
      <c r="V117">
        <v>440</v>
      </c>
      <c r="W117">
        <v>618800</v>
      </c>
      <c r="X117">
        <v>337194</v>
      </c>
      <c r="Y117">
        <v>794532</v>
      </c>
      <c r="AA117">
        <v>540</v>
      </c>
      <c r="AB117">
        <v>378701.78</v>
      </c>
      <c r="AC117">
        <v>48127.79</v>
      </c>
    </row>
    <row r="118" spans="1:33" x14ac:dyDescent="0.25">
      <c r="A118" t="s">
        <v>2918</v>
      </c>
      <c r="B118">
        <v>998161.47</v>
      </c>
      <c r="C118">
        <v>0</v>
      </c>
      <c r="D118">
        <v>155897.54999999999</v>
      </c>
      <c r="F118">
        <v>753874.12</v>
      </c>
      <c r="G118">
        <v>56551.89</v>
      </c>
      <c r="K118">
        <v>14600</v>
      </c>
      <c r="L118">
        <v>142417</v>
      </c>
      <c r="M118">
        <v>5671</v>
      </c>
      <c r="O118">
        <v>54451</v>
      </c>
      <c r="Q118">
        <v>97645.05</v>
      </c>
      <c r="R118">
        <v>1488507.55</v>
      </c>
      <c r="S118">
        <v>425112.46</v>
      </c>
      <c r="W118">
        <v>426462.1</v>
      </c>
      <c r="X118">
        <v>21000</v>
      </c>
      <c r="Y118">
        <v>484862.1</v>
      </c>
      <c r="AB118">
        <v>54442.080000000002</v>
      </c>
      <c r="AC118">
        <v>47114.95</v>
      </c>
    </row>
    <row r="119" spans="1:33" x14ac:dyDescent="0.25">
      <c r="A119" t="s">
        <v>2919</v>
      </c>
      <c r="B119">
        <v>1278778.32</v>
      </c>
      <c r="C119">
        <v>0</v>
      </c>
      <c r="D119">
        <v>100052.41</v>
      </c>
      <c r="F119">
        <v>586549.02</v>
      </c>
      <c r="G119">
        <v>98143.86</v>
      </c>
      <c r="K119">
        <v>13800</v>
      </c>
      <c r="M119">
        <v>0</v>
      </c>
      <c r="O119">
        <v>119800</v>
      </c>
      <c r="Q119">
        <v>1782923.71</v>
      </c>
      <c r="S119">
        <v>472112.21</v>
      </c>
      <c r="W119">
        <v>580020</v>
      </c>
      <c r="X119">
        <v>42000</v>
      </c>
      <c r="Y119">
        <v>694280</v>
      </c>
      <c r="Z119">
        <v>864</v>
      </c>
      <c r="AB119">
        <v>63600.38</v>
      </c>
      <c r="AC119">
        <v>32987.93</v>
      </c>
    </row>
    <row r="120" spans="1:33" x14ac:dyDescent="0.25">
      <c r="A120" t="s">
        <v>2920</v>
      </c>
      <c r="B120">
        <v>1011576.26</v>
      </c>
      <c r="C120">
        <v>0</v>
      </c>
      <c r="D120">
        <v>8419.19</v>
      </c>
      <c r="F120">
        <v>482434.12</v>
      </c>
      <c r="G120">
        <v>84678.09</v>
      </c>
      <c r="J120">
        <v>0</v>
      </c>
      <c r="K120">
        <v>14600</v>
      </c>
      <c r="L120">
        <v>12000</v>
      </c>
      <c r="M120">
        <v>6340.4</v>
      </c>
      <c r="O120">
        <v>112518.9</v>
      </c>
      <c r="Q120">
        <v>-444276.04</v>
      </c>
      <c r="R120">
        <v>1693308.65</v>
      </c>
      <c r="S120">
        <v>441228.44</v>
      </c>
      <c r="W120">
        <v>654705.4</v>
      </c>
      <c r="X120">
        <v>42000</v>
      </c>
      <c r="Y120">
        <v>713105.4</v>
      </c>
      <c r="AB120">
        <v>55421.84</v>
      </c>
      <c r="AC120">
        <v>30020.85</v>
      </c>
      <c r="AG120">
        <v>9657</v>
      </c>
    </row>
    <row r="121" spans="1:33" x14ac:dyDescent="0.25">
      <c r="A121" t="s">
        <v>2921</v>
      </c>
      <c r="B121">
        <v>937716.35</v>
      </c>
      <c r="C121">
        <v>0</v>
      </c>
      <c r="D121">
        <v>237768.61</v>
      </c>
      <c r="F121">
        <v>763965.45</v>
      </c>
      <c r="G121">
        <v>152791.34</v>
      </c>
      <c r="K121">
        <v>21700</v>
      </c>
      <c r="L121">
        <v>51444</v>
      </c>
      <c r="M121">
        <v>0</v>
      </c>
      <c r="O121">
        <v>28860</v>
      </c>
      <c r="Q121">
        <v>-170738.79</v>
      </c>
      <c r="R121">
        <v>2084116.46</v>
      </c>
      <c r="S121">
        <v>446061.39</v>
      </c>
      <c r="W121">
        <v>695801.8</v>
      </c>
      <c r="X121">
        <v>42000</v>
      </c>
      <c r="Y121">
        <v>868531.8</v>
      </c>
      <c r="AB121">
        <v>29718.58</v>
      </c>
      <c r="AC121">
        <v>72094.539999999994</v>
      </c>
      <c r="AG121">
        <v>13337</v>
      </c>
    </row>
    <row r="122" spans="1:33" x14ac:dyDescent="0.25">
      <c r="A122" t="s">
        <v>2922</v>
      </c>
      <c r="B122">
        <v>535647.87</v>
      </c>
      <c r="C122">
        <v>0</v>
      </c>
      <c r="D122">
        <v>151985.47</v>
      </c>
      <c r="F122">
        <v>294937.36</v>
      </c>
      <c r="G122">
        <v>75828.14</v>
      </c>
      <c r="K122">
        <v>14700</v>
      </c>
      <c r="L122">
        <v>16200</v>
      </c>
      <c r="M122">
        <v>2449</v>
      </c>
      <c r="O122">
        <v>81000</v>
      </c>
      <c r="Q122">
        <v>484215.21</v>
      </c>
      <c r="R122">
        <v>345503.07</v>
      </c>
      <c r="S122">
        <v>388939.04</v>
      </c>
      <c r="W122">
        <v>289596.40000000002</v>
      </c>
      <c r="X122">
        <v>10500</v>
      </c>
      <c r="Y122">
        <v>418078.4</v>
      </c>
      <c r="Z122">
        <v>1096</v>
      </c>
      <c r="AB122">
        <v>66473.56</v>
      </c>
      <c r="AC122">
        <v>21858.15</v>
      </c>
      <c r="AG122">
        <v>670</v>
      </c>
    </row>
    <row r="123" spans="1:33" x14ac:dyDescent="0.25">
      <c r="A123" t="s">
        <v>2930</v>
      </c>
      <c r="B123">
        <v>616524.54</v>
      </c>
      <c r="C123">
        <v>0</v>
      </c>
      <c r="D123">
        <v>104401.89</v>
      </c>
      <c r="F123">
        <v>448377.2</v>
      </c>
      <c r="G123">
        <v>99486.49</v>
      </c>
      <c r="M123">
        <v>0</v>
      </c>
      <c r="Q123">
        <v>-1300666.2</v>
      </c>
      <c r="R123">
        <v>2439641.09</v>
      </c>
      <c r="S123">
        <v>341724.68</v>
      </c>
      <c r="W123">
        <v>355360</v>
      </c>
      <c r="X123">
        <v>21000</v>
      </c>
      <c r="Y123">
        <v>392060</v>
      </c>
      <c r="AB123">
        <v>68097.2</v>
      </c>
      <c r="AC123">
        <v>45412.25</v>
      </c>
      <c r="AG123">
        <v>200</v>
      </c>
    </row>
    <row r="124" spans="1:33" x14ac:dyDescent="0.25">
      <c r="A124" t="s">
        <v>2932</v>
      </c>
      <c r="B124">
        <v>800117.89</v>
      </c>
      <c r="C124">
        <v>0</v>
      </c>
      <c r="D124">
        <v>248685.82</v>
      </c>
      <c r="F124">
        <v>488173.58</v>
      </c>
      <c r="G124">
        <v>91390.59</v>
      </c>
      <c r="K124">
        <v>13800</v>
      </c>
      <c r="L124">
        <v>26050</v>
      </c>
      <c r="M124">
        <v>3868.01</v>
      </c>
      <c r="O124">
        <v>108000</v>
      </c>
      <c r="Q124">
        <v>-1669847.71</v>
      </c>
      <c r="R124">
        <v>3028722.67</v>
      </c>
      <c r="S124">
        <v>374561.89</v>
      </c>
      <c r="W124">
        <v>400387.6</v>
      </c>
      <c r="X124">
        <v>21000</v>
      </c>
      <c r="Y124">
        <v>455587.6</v>
      </c>
      <c r="Z124">
        <v>672</v>
      </c>
      <c r="AB124">
        <v>32232</v>
      </c>
      <c r="AC124">
        <v>65966.98</v>
      </c>
      <c r="AG124">
        <v>11316</v>
      </c>
    </row>
    <row r="125" spans="1:33" x14ac:dyDescent="0.25">
      <c r="A125" t="s">
        <v>2934</v>
      </c>
      <c r="B125">
        <v>504893.69</v>
      </c>
      <c r="C125">
        <v>0</v>
      </c>
      <c r="D125">
        <v>44609.97</v>
      </c>
      <c r="F125">
        <v>977569.75</v>
      </c>
      <c r="G125">
        <v>109567.24</v>
      </c>
      <c r="K125">
        <v>13500</v>
      </c>
      <c r="O125">
        <v>31000</v>
      </c>
      <c r="Q125">
        <v>-1641801.67</v>
      </c>
      <c r="R125">
        <v>3118920.11</v>
      </c>
      <c r="S125">
        <v>363153.79</v>
      </c>
      <c r="W125">
        <v>394376.8</v>
      </c>
      <c r="X125">
        <v>31500</v>
      </c>
      <c r="Y125">
        <v>448376.8</v>
      </c>
      <c r="AB125">
        <v>31251.31</v>
      </c>
      <c r="AC125">
        <v>80374.17</v>
      </c>
    </row>
    <row r="126" spans="1:33" x14ac:dyDescent="0.25">
      <c r="A126" t="s">
        <v>2901</v>
      </c>
      <c r="B126">
        <v>492286.92</v>
      </c>
      <c r="C126">
        <v>37600</v>
      </c>
      <c r="D126">
        <v>7422.55</v>
      </c>
      <c r="F126">
        <v>659221.92000000004</v>
      </c>
      <c r="G126">
        <v>277965.96999999997</v>
      </c>
      <c r="M126">
        <v>2810</v>
      </c>
      <c r="O126">
        <v>85640</v>
      </c>
      <c r="Q126">
        <v>-1415446.02</v>
      </c>
      <c r="R126">
        <v>2656385</v>
      </c>
      <c r="S126">
        <v>597959.35</v>
      </c>
      <c r="W126">
        <v>698993</v>
      </c>
      <c r="Y126">
        <v>922584</v>
      </c>
      <c r="AB126">
        <v>82851.039999999994</v>
      </c>
      <c r="AC126">
        <v>85140.43</v>
      </c>
      <c r="AG126">
        <v>4292.5</v>
      </c>
    </row>
    <row r="127" spans="1:33" x14ac:dyDescent="0.25">
      <c r="A127" t="s">
        <v>2902</v>
      </c>
      <c r="B127">
        <v>689769.75</v>
      </c>
      <c r="C127">
        <v>27000</v>
      </c>
      <c r="D127">
        <v>10795.92</v>
      </c>
      <c r="F127">
        <v>204985.88</v>
      </c>
      <c r="G127">
        <v>216107.62</v>
      </c>
      <c r="M127">
        <v>1030.7</v>
      </c>
      <c r="Q127">
        <v>-1503724.52</v>
      </c>
      <c r="R127">
        <v>2668500</v>
      </c>
      <c r="S127">
        <v>320060.34999999998</v>
      </c>
      <c r="W127">
        <v>675751.2</v>
      </c>
      <c r="Y127">
        <v>810622.2</v>
      </c>
      <c r="AB127">
        <v>103828.57</v>
      </c>
      <c r="AC127">
        <v>54049.26</v>
      </c>
      <c r="AG127">
        <v>12292.53</v>
      </c>
    </row>
    <row r="128" spans="1:33" x14ac:dyDescent="0.25">
      <c r="A128" t="s">
        <v>2905</v>
      </c>
      <c r="B128">
        <v>1016738.69</v>
      </c>
      <c r="C128">
        <v>77700</v>
      </c>
      <c r="D128">
        <v>28938.3</v>
      </c>
      <c r="F128">
        <v>4238606.5199999996</v>
      </c>
      <c r="G128">
        <v>439936.11</v>
      </c>
      <c r="M128">
        <v>696</v>
      </c>
      <c r="Q128">
        <v>-3534114.45</v>
      </c>
      <c r="R128">
        <v>9526566.6699999999</v>
      </c>
      <c r="S128">
        <v>471243.68</v>
      </c>
      <c r="W128">
        <v>1285519.6000000001</v>
      </c>
      <c r="Y128">
        <v>1423619.6</v>
      </c>
      <c r="Z128">
        <v>7600</v>
      </c>
      <c r="AA128">
        <v>1536</v>
      </c>
      <c r="AB128">
        <v>234537.51</v>
      </c>
      <c r="AC128">
        <v>200521.27</v>
      </c>
      <c r="AG128">
        <v>25962.5</v>
      </c>
    </row>
    <row r="129" spans="1:33" x14ac:dyDescent="0.25">
      <c r="A129" t="s">
        <v>2907</v>
      </c>
      <c r="B129">
        <v>697072.51</v>
      </c>
      <c r="C129">
        <v>37800</v>
      </c>
      <c r="D129">
        <v>0</v>
      </c>
      <c r="F129">
        <v>332537.40000000002</v>
      </c>
      <c r="G129">
        <v>176158.38</v>
      </c>
      <c r="M129">
        <v>750</v>
      </c>
      <c r="O129">
        <v>155940</v>
      </c>
      <c r="Q129">
        <v>-1578687.82</v>
      </c>
      <c r="R129">
        <v>2647000</v>
      </c>
      <c r="S129">
        <v>317914.18</v>
      </c>
      <c r="W129">
        <v>657770.19999999995</v>
      </c>
      <c r="Y129">
        <v>782775.2</v>
      </c>
      <c r="Z129">
        <v>1500</v>
      </c>
      <c r="AB129">
        <v>46463.53</v>
      </c>
      <c r="AC129">
        <v>52549.04</v>
      </c>
      <c r="AG129">
        <v>42268.5</v>
      </c>
    </row>
    <row r="130" spans="1:33" x14ac:dyDescent="0.25">
      <c r="A130" t="s">
        <v>2933</v>
      </c>
      <c r="B130">
        <v>262013.69</v>
      </c>
      <c r="C130">
        <v>27600</v>
      </c>
      <c r="D130">
        <v>3968.11</v>
      </c>
      <c r="F130">
        <v>254960.99</v>
      </c>
      <c r="G130">
        <v>150057.03</v>
      </c>
      <c r="M130">
        <v>15</v>
      </c>
      <c r="Q130">
        <v>-1202961.83</v>
      </c>
      <c r="R130">
        <v>1913700</v>
      </c>
      <c r="S130">
        <v>218229.61</v>
      </c>
      <c r="W130">
        <v>190880</v>
      </c>
      <c r="Y130">
        <v>258512</v>
      </c>
      <c r="AB130">
        <v>51167.77</v>
      </c>
      <c r="AC130">
        <v>62277.19</v>
      </c>
      <c r="AG130">
        <v>2652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R130"/>
  <sheetViews>
    <sheetView topLeftCell="AJ1" zoomScale="96" zoomScaleNormal="96" workbookViewId="0">
      <selection activeCell="AQ4" sqref="AQ4:AQ130"/>
    </sheetView>
  </sheetViews>
  <sheetFormatPr defaultColWidth="9" defaultRowHeight="13.8" x14ac:dyDescent="0.25"/>
  <cols>
    <col min="1" max="1" width="6.5" style="38" customWidth="1"/>
    <col min="2" max="2" width="8.59765625" style="38" customWidth="1"/>
    <col min="3" max="3" width="6.5" style="45" customWidth="1"/>
    <col min="4" max="4" width="26.59765625" style="45" customWidth="1"/>
    <col min="5" max="5" width="43.296875" bestFit="1" customWidth="1"/>
    <col min="6" max="6" width="30.8984375" style="301" bestFit="1" customWidth="1"/>
    <col min="7" max="7" width="30" style="301" bestFit="1" customWidth="1"/>
    <col min="8" max="8" width="22.09765625" style="301" bestFit="1" customWidth="1"/>
    <col min="9" max="9" width="21.59765625" style="301" bestFit="1" customWidth="1"/>
    <col min="10" max="11" width="14.5" bestFit="1" customWidth="1"/>
    <col min="12" max="12" width="19.59765625" bestFit="1" customWidth="1"/>
    <col min="13" max="13" width="20" bestFit="1" customWidth="1"/>
    <col min="14" max="14" width="16" style="301" bestFit="1" customWidth="1"/>
    <col min="15" max="15" width="18.296875" style="301" bestFit="1" customWidth="1"/>
    <col min="16" max="16" width="17.796875" style="301" bestFit="1" customWidth="1"/>
    <col min="17" max="17" width="19.5" style="301" bestFit="1" customWidth="1"/>
    <col min="18" max="18" width="19.3984375" style="301" bestFit="1" customWidth="1"/>
    <col min="19" max="19" width="21.5" bestFit="1" customWidth="1"/>
    <col min="20" max="20" width="25.796875" bestFit="1" customWidth="1"/>
    <col min="21" max="21" width="25.8984375" bestFit="1" customWidth="1"/>
    <col min="22" max="22" width="14.5" bestFit="1" customWidth="1"/>
    <col min="23" max="23" width="41.8984375" style="301" bestFit="1" customWidth="1"/>
    <col min="24" max="24" width="42.5" style="301" bestFit="1" customWidth="1"/>
    <col min="25" max="25" width="26.796875" style="301" bestFit="1" customWidth="1"/>
    <col min="26" max="26" width="36.296875" style="301" bestFit="1" customWidth="1"/>
    <col min="27" max="27" width="52" style="301" bestFit="1" customWidth="1"/>
    <col min="28" max="28" width="14.5" style="301" bestFit="1" customWidth="1"/>
    <col min="29" max="29" width="18.59765625" bestFit="1" customWidth="1"/>
    <col min="30" max="30" width="24.796875" bestFit="1" customWidth="1"/>
    <col min="31" max="31" width="23.19921875" bestFit="1" customWidth="1"/>
    <col min="32" max="32" width="39.796875" bestFit="1" customWidth="1"/>
    <col min="33" max="33" width="28.796875" bestFit="1" customWidth="1"/>
    <col min="34" max="34" width="20.69921875" bestFit="1" customWidth="1"/>
    <col min="35" max="35" width="24.5" bestFit="1" customWidth="1"/>
    <col min="36" max="36" width="29.5" bestFit="1" customWidth="1"/>
    <col min="37" max="37" width="31" bestFit="1" customWidth="1"/>
    <col min="38" max="38" width="8.796875"/>
    <col min="39" max="39" width="20.5" style="72" bestFit="1" customWidth="1"/>
    <col min="40" max="40" width="17.8984375" style="50" bestFit="1" customWidth="1"/>
    <col min="41" max="41" width="17.3984375" style="51" bestFit="1" customWidth="1"/>
    <col min="42" max="42" width="17.59765625" style="48" bestFit="1" customWidth="1"/>
    <col min="43" max="43" width="19.09765625" style="47" bestFit="1" customWidth="1"/>
    <col min="44" max="44" width="23.59765625" style="51" bestFit="1" customWidth="1"/>
    <col min="45" max="16384" width="9" style="55"/>
  </cols>
  <sheetData>
    <row r="1" spans="1:44" x14ac:dyDescent="0.25">
      <c r="A1" s="223"/>
      <c r="B1" s="223"/>
      <c r="E1" t="s">
        <v>2444</v>
      </c>
      <c r="F1" s="301" t="s">
        <v>2445</v>
      </c>
      <c r="G1" s="301" t="s">
        <v>2446</v>
      </c>
      <c r="H1" s="301" t="s">
        <v>2447</v>
      </c>
      <c r="I1" s="301" t="s">
        <v>2448</v>
      </c>
      <c r="J1" t="s">
        <v>2449</v>
      </c>
      <c r="K1" t="s">
        <v>2450</v>
      </c>
      <c r="L1" t="s">
        <v>2451</v>
      </c>
      <c r="M1" t="s">
        <v>3187</v>
      </c>
      <c r="N1" s="301" t="s">
        <v>2452</v>
      </c>
      <c r="O1" s="301" t="s">
        <v>2453</v>
      </c>
      <c r="P1" s="301" t="s">
        <v>2454</v>
      </c>
      <c r="Q1" s="301" t="s">
        <v>2455</v>
      </c>
      <c r="R1" s="301" t="s">
        <v>2588</v>
      </c>
      <c r="S1" t="s">
        <v>2456</v>
      </c>
      <c r="T1" t="s">
        <v>2457</v>
      </c>
      <c r="U1" t="s">
        <v>2458</v>
      </c>
      <c r="V1" t="s">
        <v>2459</v>
      </c>
      <c r="W1" s="301" t="s">
        <v>2461</v>
      </c>
      <c r="X1" s="301" t="s">
        <v>2462</v>
      </c>
      <c r="Y1" s="301" t="s">
        <v>2463</v>
      </c>
      <c r="Z1" s="301" t="s">
        <v>2808</v>
      </c>
      <c r="AA1" s="301" t="s">
        <v>2464</v>
      </c>
      <c r="AB1" s="301" t="s">
        <v>2465</v>
      </c>
      <c r="AC1" t="s">
        <v>2466</v>
      </c>
      <c r="AD1" t="s">
        <v>2467</v>
      </c>
      <c r="AE1" t="s">
        <v>2468</v>
      </c>
      <c r="AF1" t="s">
        <v>2469</v>
      </c>
      <c r="AG1" t="s">
        <v>2470</v>
      </c>
      <c r="AH1" t="s">
        <v>2589</v>
      </c>
      <c r="AI1" t="s">
        <v>2590</v>
      </c>
      <c r="AJ1" t="s">
        <v>2591</v>
      </c>
      <c r="AK1" t="s">
        <v>2471</v>
      </c>
      <c r="AM1" s="72" t="s">
        <v>6</v>
      </c>
      <c r="AN1" s="50" t="s">
        <v>7</v>
      </c>
      <c r="AO1" s="51" t="s">
        <v>8</v>
      </c>
      <c r="AP1" s="52" t="s">
        <v>9</v>
      </c>
      <c r="AQ1" s="53" t="s">
        <v>10</v>
      </c>
      <c r="AR1" s="54" t="s">
        <v>11</v>
      </c>
    </row>
    <row r="2" spans="1:44" x14ac:dyDescent="0.25">
      <c r="A2" s="223"/>
      <c r="B2" s="223"/>
      <c r="C2" s="45" t="s">
        <v>798</v>
      </c>
      <c r="E2" t="s">
        <v>2472</v>
      </c>
      <c r="F2" s="301" t="s">
        <v>2473</v>
      </c>
      <c r="G2" s="301" t="s">
        <v>2474</v>
      </c>
      <c r="H2" s="301" t="s">
        <v>2475</v>
      </c>
      <c r="I2" s="301" t="s">
        <v>2476</v>
      </c>
      <c r="J2" t="s">
        <v>2477</v>
      </c>
      <c r="K2" t="s">
        <v>2478</v>
      </c>
      <c r="L2" t="s">
        <v>2479</v>
      </c>
      <c r="M2" t="s">
        <v>3188</v>
      </c>
      <c r="N2" s="301" t="s">
        <v>2480</v>
      </c>
      <c r="O2" s="301" t="s">
        <v>2481</v>
      </c>
      <c r="P2" s="301" t="s">
        <v>2482</v>
      </c>
      <c r="Q2" s="301" t="s">
        <v>2483</v>
      </c>
      <c r="R2" s="301" t="s">
        <v>2593</v>
      </c>
      <c r="S2" t="s">
        <v>2484</v>
      </c>
      <c r="T2" t="s">
        <v>2485</v>
      </c>
      <c r="U2" t="s">
        <v>2486</v>
      </c>
      <c r="V2" t="s">
        <v>2487</v>
      </c>
      <c r="W2" s="301" t="s">
        <v>2489</v>
      </c>
      <c r="X2" s="301" t="s">
        <v>2490</v>
      </c>
      <c r="Y2" s="301" t="s">
        <v>2491</v>
      </c>
      <c r="Z2" s="301" t="s">
        <v>2809</v>
      </c>
      <c r="AA2" s="301" t="s">
        <v>2492</v>
      </c>
      <c r="AB2" s="301" t="s">
        <v>2493</v>
      </c>
      <c r="AC2" t="s">
        <v>2494</v>
      </c>
      <c r="AD2" t="s">
        <v>2495</v>
      </c>
      <c r="AE2" t="s">
        <v>2496</v>
      </c>
      <c r="AF2" t="s">
        <v>2497</v>
      </c>
      <c r="AG2" t="s">
        <v>2498</v>
      </c>
      <c r="AH2" t="s">
        <v>2594</v>
      </c>
      <c r="AI2" t="s">
        <v>2595</v>
      </c>
      <c r="AJ2" t="s">
        <v>2596</v>
      </c>
      <c r="AK2" t="s">
        <v>2499</v>
      </c>
    </row>
    <row r="3" spans="1:44" ht="14.4" thickBot="1" x14ac:dyDescent="0.3">
      <c r="A3" s="223"/>
      <c r="B3" s="223"/>
      <c r="E3" t="s">
        <v>2500</v>
      </c>
      <c r="F3" s="301">
        <v>78511612.189999998</v>
      </c>
      <c r="G3" s="301">
        <v>2320232.9700000002</v>
      </c>
      <c r="H3" s="301">
        <v>10084474.99</v>
      </c>
      <c r="I3" s="301">
        <v>0</v>
      </c>
      <c r="J3">
        <v>120741774.23</v>
      </c>
      <c r="K3">
        <v>35015044.729999997</v>
      </c>
      <c r="L3">
        <v>0</v>
      </c>
      <c r="M3">
        <v>0</v>
      </c>
      <c r="N3" s="301">
        <v>418766.58</v>
      </c>
      <c r="O3" s="301">
        <v>106700</v>
      </c>
      <c r="P3" s="301">
        <v>2982123.35</v>
      </c>
      <c r="Q3" s="301">
        <v>147873.26999999999</v>
      </c>
      <c r="R3" s="301">
        <v>0</v>
      </c>
      <c r="S3">
        <v>5570382.3600000003</v>
      </c>
      <c r="T3">
        <v>4031672.02</v>
      </c>
      <c r="U3">
        <v>14875802.710000001</v>
      </c>
      <c r="V3">
        <v>213131610.75</v>
      </c>
      <c r="W3" s="301">
        <v>55483768.710000001</v>
      </c>
      <c r="X3" s="301">
        <v>1017060.18</v>
      </c>
      <c r="Y3" s="301">
        <v>5169.68</v>
      </c>
      <c r="Z3" s="301">
        <v>2130</v>
      </c>
      <c r="AA3" s="301">
        <v>63263217.149999999</v>
      </c>
      <c r="AB3" s="301">
        <v>6053523.5599999996</v>
      </c>
      <c r="AC3">
        <v>73160196.629999995</v>
      </c>
      <c r="AD3">
        <v>56860</v>
      </c>
      <c r="AE3">
        <v>83924</v>
      </c>
      <c r="AF3">
        <v>19583919.25</v>
      </c>
      <c r="AG3">
        <v>10381688.99</v>
      </c>
      <c r="AH3">
        <v>293910</v>
      </c>
      <c r="AI3">
        <v>6063</v>
      </c>
      <c r="AJ3">
        <v>-284</v>
      </c>
      <c r="AK3">
        <v>1108073.06</v>
      </c>
      <c r="AM3" s="72">
        <f t="shared" ref="AM3:AR3" si="0">SUM(AM4:AM130)</f>
        <v>90916320.150000036</v>
      </c>
      <c r="AN3" s="50">
        <f t="shared" si="0"/>
        <v>3655463.1999999983</v>
      </c>
      <c r="AO3" s="51">
        <f t="shared" si="0"/>
        <v>87260856.950000033</v>
      </c>
      <c r="AP3" s="48">
        <f t="shared" si="0"/>
        <v>125824869.28000003</v>
      </c>
      <c r="AQ3" s="47">
        <f t="shared" si="0"/>
        <v>104674350.92999998</v>
      </c>
      <c r="AR3" s="56">
        <f t="shared" si="0"/>
        <v>21150518.349999994</v>
      </c>
    </row>
    <row r="4" spans="1:44" ht="14.4" thickBot="1" x14ac:dyDescent="0.3">
      <c r="A4" s="38" t="s">
        <v>350</v>
      </c>
      <c r="B4" s="38" t="s">
        <v>352</v>
      </c>
      <c r="C4" s="63">
        <v>6411</v>
      </c>
      <c r="D4" s="64" t="s">
        <v>671</v>
      </c>
      <c r="E4" t="s">
        <v>2810</v>
      </c>
      <c r="F4" s="301">
        <v>525523.39</v>
      </c>
      <c r="G4" s="301">
        <v>0</v>
      </c>
      <c r="H4" s="301">
        <v>79515.12</v>
      </c>
      <c r="J4">
        <v>4404057.3600000003</v>
      </c>
      <c r="K4">
        <v>689356.64</v>
      </c>
      <c r="Q4" s="301">
        <v>1.0900000000000001</v>
      </c>
      <c r="S4">
        <v>829859</v>
      </c>
      <c r="U4">
        <v>3631942.91</v>
      </c>
      <c r="V4">
        <v>1723269</v>
      </c>
      <c r="W4" s="301">
        <v>416331.52000000002</v>
      </c>
      <c r="AA4" s="301">
        <v>670504</v>
      </c>
      <c r="AB4" s="301">
        <v>450060</v>
      </c>
      <c r="AC4">
        <v>907269</v>
      </c>
      <c r="AF4">
        <v>215514.65</v>
      </c>
      <c r="AG4">
        <v>179548.36</v>
      </c>
      <c r="AK4">
        <v>483208</v>
      </c>
      <c r="AM4" s="72">
        <f>SUM(F4:I4)</f>
        <v>605038.51</v>
      </c>
      <c r="AN4" s="50">
        <f>SUM(N4:R4)</f>
        <v>1.0900000000000001</v>
      </c>
      <c r="AO4" s="51">
        <f>AM4-AN4</f>
        <v>605037.42000000004</v>
      </c>
      <c r="AP4" s="48">
        <f>SUM(W4:AB4)</f>
        <v>1536895.52</v>
      </c>
      <c r="AQ4" s="47">
        <f>SUM(AC4:AL4)</f>
        <v>1785540.0099999998</v>
      </c>
      <c r="AR4" s="56">
        <f>AP4-AQ4</f>
        <v>-248644.48999999976</v>
      </c>
    </row>
    <row r="5" spans="1:44" ht="14.4" thickBot="1" x14ac:dyDescent="0.3">
      <c r="A5" s="38" t="s">
        <v>350</v>
      </c>
      <c r="B5" s="38" t="s">
        <v>352</v>
      </c>
      <c r="C5" s="63">
        <v>2059</v>
      </c>
      <c r="D5" s="64" t="s">
        <v>672</v>
      </c>
      <c r="E5" t="s">
        <v>2811</v>
      </c>
      <c r="F5" s="301">
        <v>200626.25</v>
      </c>
      <c r="G5" s="301">
        <v>18315.400000000001</v>
      </c>
      <c r="H5" s="301">
        <v>107915.36</v>
      </c>
      <c r="J5">
        <v>465126.04</v>
      </c>
      <c r="K5">
        <v>162421.59</v>
      </c>
      <c r="Q5" s="301">
        <v>480</v>
      </c>
      <c r="U5">
        <v>-777860.33</v>
      </c>
      <c r="V5">
        <v>1740746.12</v>
      </c>
      <c r="W5" s="301">
        <v>209322.15</v>
      </c>
      <c r="AA5" s="301">
        <v>485448</v>
      </c>
      <c r="AB5" s="301">
        <v>88773.56</v>
      </c>
      <c r="AC5">
        <v>523130</v>
      </c>
      <c r="AF5">
        <v>130902.26</v>
      </c>
      <c r="AG5">
        <v>57972.6</v>
      </c>
      <c r="AM5" s="72">
        <f t="shared" ref="AM5:AM68" si="1">SUM(F5:I5)</f>
        <v>326857.01</v>
      </c>
      <c r="AN5" s="50">
        <f t="shared" ref="AN5:AN68" si="2">SUM(N5:R5)</f>
        <v>480</v>
      </c>
      <c r="AO5" s="51">
        <f t="shared" ref="AO5:AO68" si="3">AM5-AN5</f>
        <v>326377.01</v>
      </c>
      <c r="AP5" s="48">
        <f t="shared" ref="AP5:AP68" si="4">SUM(W5:AB5)</f>
        <v>783543.71</v>
      </c>
      <c r="AQ5" s="47">
        <f t="shared" ref="AQ5:AQ68" si="5">SUM(AC5:AL5)</f>
        <v>712004.86</v>
      </c>
      <c r="AR5" s="56">
        <f t="shared" ref="AR5:AR68" si="6">AP5-AQ5</f>
        <v>71538.849999999977</v>
      </c>
    </row>
    <row r="6" spans="1:44" ht="14.4" thickBot="1" x14ac:dyDescent="0.3">
      <c r="A6" s="38" t="s">
        <v>350</v>
      </c>
      <c r="B6" s="38" t="s">
        <v>352</v>
      </c>
      <c r="C6" s="63">
        <v>6691</v>
      </c>
      <c r="D6" s="64" t="s">
        <v>673</v>
      </c>
      <c r="E6" t="s">
        <v>2812</v>
      </c>
      <c r="F6" s="301">
        <v>541017.22</v>
      </c>
      <c r="G6" s="301">
        <v>8373.5</v>
      </c>
      <c r="H6" s="301">
        <v>132528.43</v>
      </c>
      <c r="J6">
        <v>525728.13</v>
      </c>
      <c r="K6">
        <v>69105.61</v>
      </c>
      <c r="P6" s="301">
        <v>248147</v>
      </c>
      <c r="Q6" s="301">
        <v>4.99</v>
      </c>
      <c r="S6">
        <v>89300</v>
      </c>
      <c r="U6">
        <v>-819550.85</v>
      </c>
      <c r="V6">
        <v>2169071.4500000002</v>
      </c>
      <c r="W6" s="301">
        <v>642445.24</v>
      </c>
      <c r="X6" s="301">
        <v>4800</v>
      </c>
      <c r="Z6" s="301">
        <v>395</v>
      </c>
      <c r="AA6" s="301">
        <v>526640.5</v>
      </c>
      <c r="AB6" s="301">
        <v>287450</v>
      </c>
      <c r="AC6">
        <v>836340.5</v>
      </c>
      <c r="AF6">
        <v>647273.41</v>
      </c>
      <c r="AG6">
        <v>48133.53</v>
      </c>
      <c r="AK6">
        <v>14634.5</v>
      </c>
      <c r="AM6" s="72">
        <f t="shared" si="1"/>
        <v>681919.14999999991</v>
      </c>
      <c r="AN6" s="50">
        <f t="shared" si="2"/>
        <v>248151.99</v>
      </c>
      <c r="AO6" s="51">
        <f t="shared" si="3"/>
        <v>433767.15999999992</v>
      </c>
      <c r="AP6" s="48">
        <f t="shared" si="4"/>
        <v>1461730.74</v>
      </c>
      <c r="AQ6" s="47">
        <f t="shared" si="5"/>
        <v>1546381.9400000002</v>
      </c>
      <c r="AR6" s="56">
        <f t="shared" si="6"/>
        <v>-84651.200000000186</v>
      </c>
    </row>
    <row r="7" spans="1:44" ht="14.4" thickBot="1" x14ac:dyDescent="0.3">
      <c r="A7" s="38" t="s">
        <v>350</v>
      </c>
      <c r="B7" s="38" t="s">
        <v>352</v>
      </c>
      <c r="C7" s="63">
        <v>3434</v>
      </c>
      <c r="D7" s="64" t="s">
        <v>674</v>
      </c>
      <c r="E7" t="s">
        <v>2813</v>
      </c>
      <c r="F7" s="301">
        <v>542244.42000000004</v>
      </c>
      <c r="G7" s="301">
        <v>55</v>
      </c>
      <c r="H7" s="301">
        <v>143108.45000000001</v>
      </c>
      <c r="J7">
        <v>321248.2</v>
      </c>
      <c r="K7">
        <v>121018.16</v>
      </c>
      <c r="Q7" s="301">
        <v>3</v>
      </c>
      <c r="U7">
        <v>941341.26</v>
      </c>
      <c r="V7">
        <v>235221.96</v>
      </c>
      <c r="W7" s="301">
        <v>204128.12</v>
      </c>
      <c r="AA7" s="301">
        <v>567750.5</v>
      </c>
      <c r="AB7" s="301">
        <v>71700</v>
      </c>
      <c r="AC7">
        <v>594094.5</v>
      </c>
      <c r="AF7">
        <v>131809.47</v>
      </c>
      <c r="AG7">
        <v>49086.64</v>
      </c>
      <c r="AM7" s="72">
        <f t="shared" si="1"/>
        <v>685407.87000000011</v>
      </c>
      <c r="AN7" s="50">
        <f t="shared" si="2"/>
        <v>3</v>
      </c>
      <c r="AO7" s="51">
        <f t="shared" si="3"/>
        <v>685404.87000000011</v>
      </c>
      <c r="AP7" s="48">
        <f t="shared" si="4"/>
        <v>843578.62</v>
      </c>
      <c r="AQ7" s="47">
        <f t="shared" si="5"/>
        <v>774990.61</v>
      </c>
      <c r="AR7" s="56">
        <f t="shared" si="6"/>
        <v>68588.010000000009</v>
      </c>
    </row>
    <row r="8" spans="1:44" ht="14.4" thickBot="1" x14ac:dyDescent="0.3">
      <c r="A8" s="38" t="s">
        <v>350</v>
      </c>
      <c r="B8" s="38" t="s">
        <v>352</v>
      </c>
      <c r="C8" s="63">
        <v>3172</v>
      </c>
      <c r="D8" s="64" t="s">
        <v>675</v>
      </c>
      <c r="E8" t="s">
        <v>2814</v>
      </c>
      <c r="F8" s="301">
        <v>241817.1</v>
      </c>
      <c r="G8" s="301">
        <v>6578</v>
      </c>
      <c r="H8" s="301">
        <v>30964.05</v>
      </c>
      <c r="J8">
        <v>628421.52</v>
      </c>
      <c r="K8">
        <v>421998.6</v>
      </c>
      <c r="Q8" s="301">
        <v>0</v>
      </c>
      <c r="S8">
        <v>870</v>
      </c>
      <c r="U8">
        <v>-405770.32</v>
      </c>
      <c r="V8">
        <v>1649277.25</v>
      </c>
      <c r="W8" s="301">
        <v>374486.31</v>
      </c>
      <c r="X8" s="301">
        <v>50100</v>
      </c>
      <c r="AA8" s="301">
        <v>365429.1</v>
      </c>
      <c r="AB8" s="301">
        <v>123960</v>
      </c>
      <c r="AC8">
        <v>445715.1</v>
      </c>
      <c r="AF8">
        <v>219999.72</v>
      </c>
      <c r="AG8">
        <v>51868.25</v>
      </c>
      <c r="AM8" s="72">
        <f t="shared" si="1"/>
        <v>279359.15000000002</v>
      </c>
      <c r="AN8" s="50">
        <f t="shared" si="2"/>
        <v>0</v>
      </c>
      <c r="AO8" s="51">
        <f t="shared" si="3"/>
        <v>279359.15000000002</v>
      </c>
      <c r="AP8" s="48">
        <f t="shared" si="4"/>
        <v>913975.40999999992</v>
      </c>
      <c r="AQ8" s="47">
        <f t="shared" si="5"/>
        <v>717583.07</v>
      </c>
      <c r="AR8" s="56">
        <f t="shared" si="6"/>
        <v>196392.33999999997</v>
      </c>
    </row>
    <row r="9" spans="1:44" ht="14.4" thickBot="1" x14ac:dyDescent="0.3">
      <c r="A9" s="38" t="s">
        <v>350</v>
      </c>
      <c r="B9" s="38" t="s">
        <v>352</v>
      </c>
      <c r="C9" s="63">
        <v>3172</v>
      </c>
      <c r="D9" s="64" t="s">
        <v>676</v>
      </c>
      <c r="E9" t="s">
        <v>2815</v>
      </c>
      <c r="F9" s="301">
        <v>771473.89</v>
      </c>
      <c r="G9" s="301">
        <v>7191</v>
      </c>
      <c r="H9" s="301">
        <v>107248.26</v>
      </c>
      <c r="J9">
        <v>261137.37</v>
      </c>
      <c r="K9">
        <v>197552.77</v>
      </c>
      <c r="Q9" s="301">
        <v>14.18</v>
      </c>
      <c r="U9">
        <v>226624.73</v>
      </c>
      <c r="V9">
        <v>991159.3</v>
      </c>
      <c r="W9" s="301">
        <v>426516.99</v>
      </c>
      <c r="AA9" s="301">
        <v>505668.9</v>
      </c>
      <c r="AB9" s="301">
        <v>166250</v>
      </c>
      <c r="AC9">
        <v>596222.9</v>
      </c>
      <c r="AF9">
        <v>105947.79</v>
      </c>
      <c r="AG9">
        <v>43660.12</v>
      </c>
      <c r="AM9" s="72">
        <f t="shared" si="1"/>
        <v>885913.15</v>
      </c>
      <c r="AN9" s="50">
        <f t="shared" si="2"/>
        <v>14.18</v>
      </c>
      <c r="AO9" s="51">
        <f t="shared" si="3"/>
        <v>885898.97</v>
      </c>
      <c r="AP9" s="48">
        <f t="shared" si="4"/>
        <v>1098435.8900000001</v>
      </c>
      <c r="AQ9" s="47">
        <f t="shared" si="5"/>
        <v>745830.81</v>
      </c>
      <c r="AR9" s="56">
        <f t="shared" si="6"/>
        <v>352605.08000000007</v>
      </c>
    </row>
    <row r="10" spans="1:44" ht="14.4" thickBot="1" x14ac:dyDescent="0.3">
      <c r="A10" s="38" t="s">
        <v>350</v>
      </c>
      <c r="B10" s="38" t="s">
        <v>352</v>
      </c>
      <c r="C10" s="63">
        <v>1819</v>
      </c>
      <c r="D10" s="64" t="s">
        <v>677</v>
      </c>
      <c r="E10" t="s">
        <v>2816</v>
      </c>
      <c r="F10" s="301">
        <v>769432.9</v>
      </c>
      <c r="G10" s="301">
        <v>6309.75</v>
      </c>
      <c r="H10" s="301">
        <v>130633.7</v>
      </c>
      <c r="J10">
        <v>769720.82</v>
      </c>
      <c r="K10">
        <v>20</v>
      </c>
      <c r="Q10" s="301">
        <v>1</v>
      </c>
      <c r="S10">
        <v>396670</v>
      </c>
      <c r="U10">
        <v>954778.52</v>
      </c>
      <c r="V10">
        <v>169383.81</v>
      </c>
      <c r="W10" s="301">
        <v>342511.13</v>
      </c>
      <c r="AA10" s="301">
        <v>845794.16</v>
      </c>
      <c r="AB10" s="301">
        <v>75100</v>
      </c>
      <c r="AC10">
        <v>874594.16</v>
      </c>
      <c r="AF10">
        <v>142651.70000000001</v>
      </c>
      <c r="AG10">
        <v>22078.52</v>
      </c>
      <c r="AK10">
        <v>1505</v>
      </c>
      <c r="AM10" s="72">
        <f t="shared" si="1"/>
        <v>906376.35</v>
      </c>
      <c r="AN10" s="50">
        <f t="shared" si="2"/>
        <v>1</v>
      </c>
      <c r="AO10" s="51">
        <f t="shared" si="3"/>
        <v>906375.35</v>
      </c>
      <c r="AP10" s="48">
        <f t="shared" si="4"/>
        <v>1263405.29</v>
      </c>
      <c r="AQ10" s="47">
        <f t="shared" si="5"/>
        <v>1040829.3800000001</v>
      </c>
      <c r="AR10" s="56">
        <f t="shared" si="6"/>
        <v>222575.90999999992</v>
      </c>
    </row>
    <row r="11" spans="1:44" ht="14.4" thickBot="1" x14ac:dyDescent="0.3">
      <c r="A11" s="38" t="s">
        <v>350</v>
      </c>
      <c r="B11" s="38" t="s">
        <v>352</v>
      </c>
      <c r="C11" s="63">
        <v>6183</v>
      </c>
      <c r="D11" s="64" t="s">
        <v>678</v>
      </c>
      <c r="E11" t="s">
        <v>2817</v>
      </c>
      <c r="F11" s="301">
        <v>2495175.2000000002</v>
      </c>
      <c r="G11" s="301">
        <v>55805</v>
      </c>
      <c r="H11" s="301">
        <v>72135.48</v>
      </c>
      <c r="J11">
        <v>739303.57</v>
      </c>
      <c r="K11">
        <v>768669.64</v>
      </c>
      <c r="Q11" s="301">
        <v>2</v>
      </c>
      <c r="S11">
        <v>505570</v>
      </c>
      <c r="U11">
        <v>2051169.36</v>
      </c>
      <c r="V11">
        <v>668274.24</v>
      </c>
      <c r="W11" s="301">
        <v>1417022.13</v>
      </c>
      <c r="X11" s="301">
        <v>3000</v>
      </c>
      <c r="AA11" s="301">
        <v>1024128</v>
      </c>
      <c r="AB11" s="301">
        <v>326976</v>
      </c>
      <c r="AC11">
        <v>1187771</v>
      </c>
      <c r="AF11">
        <v>211067.46</v>
      </c>
      <c r="AG11">
        <v>141966.38</v>
      </c>
      <c r="AM11" s="72">
        <f t="shared" si="1"/>
        <v>2623115.6800000002</v>
      </c>
      <c r="AN11" s="50">
        <f t="shared" si="2"/>
        <v>2</v>
      </c>
      <c r="AO11" s="51">
        <f t="shared" si="3"/>
        <v>2623113.6800000002</v>
      </c>
      <c r="AP11" s="48">
        <f t="shared" si="4"/>
        <v>2771126.13</v>
      </c>
      <c r="AQ11" s="47">
        <f t="shared" si="5"/>
        <v>1540804.8399999999</v>
      </c>
      <c r="AR11" s="56">
        <f t="shared" si="6"/>
        <v>1230321.29</v>
      </c>
    </row>
    <row r="12" spans="1:44" ht="14.4" thickBot="1" x14ac:dyDescent="0.3">
      <c r="A12" s="38" t="s">
        <v>350</v>
      </c>
      <c r="B12" s="38" t="s">
        <v>352</v>
      </c>
      <c r="C12" s="63">
        <v>2360</v>
      </c>
      <c r="D12" s="64" t="s">
        <v>679</v>
      </c>
      <c r="E12" t="s">
        <v>2818</v>
      </c>
      <c r="F12" s="301">
        <v>647290.59</v>
      </c>
      <c r="G12" s="301">
        <v>7522</v>
      </c>
      <c r="H12" s="301">
        <v>75665.72</v>
      </c>
      <c r="J12">
        <v>863790.07999999996</v>
      </c>
      <c r="K12">
        <v>190188.35</v>
      </c>
      <c r="Q12" s="301">
        <v>-1088</v>
      </c>
      <c r="S12">
        <v>16750</v>
      </c>
      <c r="U12">
        <v>-285552.69</v>
      </c>
      <c r="V12">
        <v>2102009.77</v>
      </c>
      <c r="W12" s="301">
        <v>256658.39</v>
      </c>
      <c r="AA12" s="301">
        <v>854426</v>
      </c>
      <c r="AB12" s="301">
        <v>148442</v>
      </c>
      <c r="AC12">
        <v>953008</v>
      </c>
      <c r="AF12">
        <v>112613.45</v>
      </c>
      <c r="AG12">
        <v>81327.28</v>
      </c>
      <c r="AK12">
        <v>3040</v>
      </c>
      <c r="AM12" s="72">
        <f t="shared" si="1"/>
        <v>730478.30999999994</v>
      </c>
      <c r="AN12" s="50">
        <f t="shared" si="2"/>
        <v>-1088</v>
      </c>
      <c r="AO12" s="51">
        <f t="shared" si="3"/>
        <v>731566.30999999994</v>
      </c>
      <c r="AP12" s="48">
        <f t="shared" si="4"/>
        <v>1259526.3900000001</v>
      </c>
      <c r="AQ12" s="47">
        <f t="shared" si="5"/>
        <v>1149988.73</v>
      </c>
      <c r="AR12" s="56">
        <f t="shared" si="6"/>
        <v>109537.66000000015</v>
      </c>
    </row>
    <row r="13" spans="1:44" ht="14.4" thickBot="1" x14ac:dyDescent="0.3">
      <c r="A13" s="38" t="s">
        <v>350</v>
      </c>
      <c r="B13" s="38" t="s">
        <v>352</v>
      </c>
      <c r="C13" s="63">
        <v>5028</v>
      </c>
      <c r="D13" s="64" t="s">
        <v>680</v>
      </c>
      <c r="E13" t="s">
        <v>2819</v>
      </c>
      <c r="F13" s="301">
        <v>1031070.08</v>
      </c>
      <c r="G13" s="301">
        <v>20403.75</v>
      </c>
      <c r="H13" s="301">
        <v>90203.72</v>
      </c>
      <c r="J13">
        <v>1054049.55</v>
      </c>
      <c r="K13">
        <v>174403.98</v>
      </c>
      <c r="Q13" s="301">
        <v>1</v>
      </c>
      <c r="S13">
        <v>62211.5</v>
      </c>
      <c r="U13">
        <v>840058.51</v>
      </c>
      <c r="V13">
        <v>1442563.02</v>
      </c>
      <c r="W13" s="301">
        <v>423999.97</v>
      </c>
      <c r="AA13" s="301">
        <v>575303</v>
      </c>
      <c r="AB13" s="301">
        <v>226175</v>
      </c>
      <c r="AC13">
        <v>618365</v>
      </c>
      <c r="AF13">
        <v>236652.31</v>
      </c>
      <c r="AG13">
        <v>67534.61</v>
      </c>
      <c r="AM13" s="72">
        <f t="shared" si="1"/>
        <v>1141677.55</v>
      </c>
      <c r="AN13" s="50">
        <f t="shared" si="2"/>
        <v>1</v>
      </c>
      <c r="AO13" s="51">
        <f t="shared" si="3"/>
        <v>1141676.55</v>
      </c>
      <c r="AP13" s="48">
        <f t="shared" si="4"/>
        <v>1225477.97</v>
      </c>
      <c r="AQ13" s="47">
        <f t="shared" si="5"/>
        <v>922551.92</v>
      </c>
      <c r="AR13" s="56">
        <f t="shared" si="6"/>
        <v>302926.04999999993</v>
      </c>
    </row>
    <row r="14" spans="1:44" ht="14.4" thickBot="1" x14ac:dyDescent="0.3">
      <c r="A14" s="38" t="s">
        <v>350</v>
      </c>
      <c r="B14" s="38" t="s">
        <v>352</v>
      </c>
      <c r="C14" s="63">
        <v>3227</v>
      </c>
      <c r="D14" s="64" t="s">
        <v>681</v>
      </c>
      <c r="E14" t="s">
        <v>2820</v>
      </c>
      <c r="F14" s="301">
        <v>337193.09</v>
      </c>
      <c r="G14" s="301">
        <v>2217.5</v>
      </c>
      <c r="H14" s="301">
        <v>60722.45</v>
      </c>
      <c r="J14">
        <v>867181.11</v>
      </c>
      <c r="K14">
        <v>64049.61</v>
      </c>
      <c r="P14" s="301">
        <v>10200</v>
      </c>
      <c r="Q14" s="301">
        <v>3</v>
      </c>
      <c r="S14">
        <v>10200</v>
      </c>
      <c r="U14">
        <v>678117.37</v>
      </c>
      <c r="V14">
        <v>484200</v>
      </c>
      <c r="W14" s="301">
        <v>396659.56</v>
      </c>
      <c r="Z14" s="301">
        <v>30</v>
      </c>
      <c r="AA14" s="301">
        <v>731320</v>
      </c>
      <c r="AB14" s="301">
        <v>113500</v>
      </c>
      <c r="AC14">
        <v>761320</v>
      </c>
      <c r="AF14">
        <v>153394.63</v>
      </c>
      <c r="AG14">
        <v>42172.58</v>
      </c>
      <c r="AM14" s="72">
        <f t="shared" si="1"/>
        <v>400133.04000000004</v>
      </c>
      <c r="AN14" s="50">
        <f t="shared" si="2"/>
        <v>10203</v>
      </c>
      <c r="AO14" s="51">
        <f t="shared" si="3"/>
        <v>389930.04000000004</v>
      </c>
      <c r="AP14" s="48">
        <f t="shared" si="4"/>
        <v>1241509.56</v>
      </c>
      <c r="AQ14" s="47">
        <f t="shared" si="5"/>
        <v>956887.21</v>
      </c>
      <c r="AR14" s="56">
        <f t="shared" si="6"/>
        <v>284622.35000000009</v>
      </c>
    </row>
    <row r="15" spans="1:44" ht="14.4" thickBot="1" x14ac:dyDescent="0.3">
      <c r="A15" s="38" t="s">
        <v>350</v>
      </c>
      <c r="B15" s="38" t="s">
        <v>352</v>
      </c>
      <c r="C15" s="63">
        <v>5146</v>
      </c>
      <c r="D15" s="64" t="s">
        <v>682</v>
      </c>
      <c r="E15" t="s">
        <v>2821</v>
      </c>
      <c r="F15" s="301">
        <v>1085583.3700000001</v>
      </c>
      <c r="G15" s="301">
        <v>8430</v>
      </c>
      <c r="H15" s="301">
        <v>66184.42</v>
      </c>
      <c r="J15">
        <v>497879.19</v>
      </c>
      <c r="K15">
        <v>127517.06</v>
      </c>
      <c r="P15" s="301">
        <v>90000</v>
      </c>
      <c r="Q15" s="301">
        <v>1</v>
      </c>
      <c r="S15">
        <v>0</v>
      </c>
      <c r="U15">
        <v>-171411.94</v>
      </c>
      <c r="V15">
        <v>1884119.29</v>
      </c>
      <c r="W15" s="301">
        <v>463980.58</v>
      </c>
      <c r="X15" s="301">
        <v>133335</v>
      </c>
      <c r="Z15" s="301">
        <v>235</v>
      </c>
      <c r="AA15" s="301">
        <v>751599</v>
      </c>
      <c r="AB15" s="301">
        <v>303100</v>
      </c>
      <c r="AC15">
        <v>876042</v>
      </c>
      <c r="AE15">
        <v>20400</v>
      </c>
      <c r="AF15">
        <v>425519.35999999999</v>
      </c>
      <c r="AG15">
        <v>49935.54</v>
      </c>
      <c r="AM15" s="72">
        <f t="shared" si="1"/>
        <v>1160197.79</v>
      </c>
      <c r="AN15" s="50">
        <f t="shared" si="2"/>
        <v>90001</v>
      </c>
      <c r="AO15" s="51">
        <f t="shared" si="3"/>
        <v>1070196.79</v>
      </c>
      <c r="AP15" s="48">
        <f t="shared" si="4"/>
        <v>1652249.58</v>
      </c>
      <c r="AQ15" s="47">
        <f t="shared" si="5"/>
        <v>1371896.9</v>
      </c>
      <c r="AR15" s="56">
        <f t="shared" si="6"/>
        <v>280352.68000000017</v>
      </c>
    </row>
    <row r="16" spans="1:44" ht="14.4" thickBot="1" x14ac:dyDescent="0.3">
      <c r="A16" s="38" t="s">
        <v>350</v>
      </c>
      <c r="B16" s="38" t="s">
        <v>352</v>
      </c>
      <c r="C16" s="63">
        <v>3255</v>
      </c>
      <c r="D16" s="64" t="s">
        <v>683</v>
      </c>
      <c r="E16" t="s">
        <v>2822</v>
      </c>
      <c r="F16" s="301">
        <v>422818.87</v>
      </c>
      <c r="G16" s="301">
        <v>0</v>
      </c>
      <c r="H16" s="301">
        <v>85416.02</v>
      </c>
      <c r="J16">
        <v>563225.30000000005</v>
      </c>
      <c r="K16">
        <v>194514.58</v>
      </c>
      <c r="N16" s="301">
        <v>0</v>
      </c>
      <c r="Q16" s="301">
        <v>4</v>
      </c>
      <c r="U16">
        <v>-1191644.3899999999</v>
      </c>
      <c r="V16">
        <v>2403607</v>
      </c>
      <c r="W16" s="301">
        <v>325903.75</v>
      </c>
      <c r="AA16" s="301">
        <v>977970</v>
      </c>
      <c r="AB16" s="301">
        <v>117000</v>
      </c>
      <c r="AC16">
        <v>1011870</v>
      </c>
      <c r="AF16">
        <v>159777.37</v>
      </c>
      <c r="AG16">
        <v>57536.9</v>
      </c>
      <c r="AM16" s="72">
        <f t="shared" si="1"/>
        <v>508234.89</v>
      </c>
      <c r="AN16" s="50">
        <f t="shared" si="2"/>
        <v>4</v>
      </c>
      <c r="AO16" s="51">
        <f t="shared" si="3"/>
        <v>508230.89</v>
      </c>
      <c r="AP16" s="48">
        <f t="shared" si="4"/>
        <v>1420873.75</v>
      </c>
      <c r="AQ16" s="47">
        <f t="shared" si="5"/>
        <v>1229184.27</v>
      </c>
      <c r="AR16" s="56">
        <f t="shared" si="6"/>
        <v>191689.47999999998</v>
      </c>
    </row>
    <row r="17" spans="1:44" ht="14.4" thickBot="1" x14ac:dyDescent="0.3">
      <c r="A17" s="38" t="s">
        <v>350</v>
      </c>
      <c r="B17" s="38" t="s">
        <v>352</v>
      </c>
      <c r="C17" s="63">
        <v>4631</v>
      </c>
      <c r="D17" s="64" t="s">
        <v>684</v>
      </c>
      <c r="E17" t="s">
        <v>2823</v>
      </c>
      <c r="F17" s="301">
        <v>961429.3</v>
      </c>
      <c r="G17" s="301">
        <v>0</v>
      </c>
      <c r="H17" s="301">
        <v>260239.55</v>
      </c>
      <c r="J17">
        <v>306290.58</v>
      </c>
      <c r="K17">
        <v>318338.65000000002</v>
      </c>
      <c r="N17" s="301">
        <v>8000</v>
      </c>
      <c r="Q17" s="301">
        <v>-1455.85</v>
      </c>
      <c r="U17">
        <v>-960436.3</v>
      </c>
      <c r="V17">
        <v>2696435.34</v>
      </c>
      <c r="W17" s="301">
        <v>510854.04</v>
      </c>
      <c r="AA17" s="301">
        <v>1016641</v>
      </c>
      <c r="AB17" s="301">
        <v>121400</v>
      </c>
      <c r="AC17">
        <v>1086279</v>
      </c>
      <c r="AF17">
        <v>231066.82</v>
      </c>
      <c r="AG17">
        <v>56555.61</v>
      </c>
      <c r="AK17">
        <v>19075.5</v>
      </c>
      <c r="AM17" s="72">
        <f t="shared" si="1"/>
        <v>1221668.8500000001</v>
      </c>
      <c r="AN17" s="50">
        <f t="shared" si="2"/>
        <v>6544.15</v>
      </c>
      <c r="AO17" s="51">
        <f t="shared" si="3"/>
        <v>1215124.7000000002</v>
      </c>
      <c r="AP17" s="48">
        <f t="shared" si="4"/>
        <v>1648895.04</v>
      </c>
      <c r="AQ17" s="47">
        <f t="shared" si="5"/>
        <v>1392976.9300000002</v>
      </c>
      <c r="AR17" s="56">
        <f t="shared" si="6"/>
        <v>255918.10999999987</v>
      </c>
    </row>
    <row r="18" spans="1:44" ht="14.4" thickBot="1" x14ac:dyDescent="0.3">
      <c r="A18" s="38" t="s">
        <v>350</v>
      </c>
      <c r="B18" s="38" t="s">
        <v>352</v>
      </c>
      <c r="C18" s="63">
        <v>4306</v>
      </c>
      <c r="D18" s="64" t="s">
        <v>685</v>
      </c>
      <c r="E18" t="s">
        <v>2824</v>
      </c>
      <c r="F18" s="301">
        <v>1058757.18</v>
      </c>
      <c r="G18" s="301">
        <v>7020</v>
      </c>
      <c r="H18" s="301">
        <v>94304.68</v>
      </c>
      <c r="J18">
        <v>682731.33</v>
      </c>
      <c r="K18">
        <v>201992.07</v>
      </c>
      <c r="N18" s="301">
        <v>1920</v>
      </c>
      <c r="Q18" s="301">
        <v>18.25</v>
      </c>
      <c r="U18">
        <v>-585181.96</v>
      </c>
      <c r="V18">
        <v>2510757.66</v>
      </c>
      <c r="W18" s="301">
        <v>485613.92</v>
      </c>
      <c r="AA18" s="301">
        <v>1021148.98</v>
      </c>
      <c r="AB18" s="301">
        <v>299355</v>
      </c>
      <c r="AC18">
        <v>1159418.98</v>
      </c>
      <c r="AF18">
        <v>215723.11</v>
      </c>
      <c r="AG18">
        <v>103239.5</v>
      </c>
      <c r="AM18" s="72">
        <f t="shared" si="1"/>
        <v>1160081.8599999999</v>
      </c>
      <c r="AN18" s="50">
        <f t="shared" si="2"/>
        <v>1938.25</v>
      </c>
      <c r="AO18" s="51">
        <f t="shared" si="3"/>
        <v>1158143.6099999999</v>
      </c>
      <c r="AP18" s="48">
        <f t="shared" si="4"/>
        <v>1806117.9</v>
      </c>
      <c r="AQ18" s="47">
        <f t="shared" si="5"/>
        <v>1478381.5899999999</v>
      </c>
      <c r="AR18" s="56">
        <f t="shared" si="6"/>
        <v>327736.31000000006</v>
      </c>
    </row>
    <row r="19" spans="1:44" ht="14.4" thickBot="1" x14ac:dyDescent="0.3">
      <c r="A19" s="38" t="s">
        <v>350</v>
      </c>
      <c r="B19" s="38" t="s">
        <v>352</v>
      </c>
      <c r="C19" s="63">
        <v>5667</v>
      </c>
      <c r="D19" s="64" t="s">
        <v>686</v>
      </c>
      <c r="E19" t="s">
        <v>2825</v>
      </c>
      <c r="F19" s="301">
        <v>340100.51</v>
      </c>
      <c r="G19" s="301">
        <v>7900</v>
      </c>
      <c r="H19" s="301">
        <v>66135.67</v>
      </c>
      <c r="J19">
        <v>3306628.19</v>
      </c>
      <c r="K19">
        <v>681638.87</v>
      </c>
      <c r="P19" s="301">
        <v>53875</v>
      </c>
      <c r="Q19" s="301">
        <v>1980</v>
      </c>
      <c r="S19">
        <v>80000</v>
      </c>
      <c r="U19">
        <v>3757993.34</v>
      </c>
      <c r="V19">
        <v>684118.79</v>
      </c>
      <c r="W19" s="301">
        <v>307026.40000000002</v>
      </c>
      <c r="AA19" s="301">
        <v>491942</v>
      </c>
      <c r="AB19" s="301">
        <v>61400</v>
      </c>
      <c r="AC19">
        <v>539346</v>
      </c>
      <c r="AF19">
        <v>181067.28</v>
      </c>
      <c r="AG19">
        <v>199719.01</v>
      </c>
      <c r="AM19" s="72">
        <f t="shared" si="1"/>
        <v>414136.18</v>
      </c>
      <c r="AN19" s="50">
        <f t="shared" si="2"/>
        <v>55855</v>
      </c>
      <c r="AO19" s="51">
        <f t="shared" si="3"/>
        <v>358281.18</v>
      </c>
      <c r="AP19" s="48">
        <f t="shared" si="4"/>
        <v>860368.4</v>
      </c>
      <c r="AQ19" s="47">
        <f t="shared" si="5"/>
        <v>920132.29</v>
      </c>
      <c r="AR19" s="56">
        <f t="shared" si="6"/>
        <v>-59763.890000000014</v>
      </c>
    </row>
    <row r="20" spans="1:44" ht="14.4" thickBot="1" x14ac:dyDescent="0.3">
      <c r="A20" s="38" t="s">
        <v>350</v>
      </c>
      <c r="B20" s="38" t="s">
        <v>352</v>
      </c>
      <c r="C20" s="63">
        <v>1990</v>
      </c>
      <c r="D20" s="64" t="s">
        <v>687</v>
      </c>
      <c r="E20" t="s">
        <v>2826</v>
      </c>
      <c r="F20" s="301">
        <v>271152.40999999997</v>
      </c>
      <c r="G20" s="301">
        <v>3210</v>
      </c>
      <c r="H20" s="301">
        <v>87287.13</v>
      </c>
      <c r="J20">
        <v>1417029.61</v>
      </c>
      <c r="K20">
        <v>216094.43</v>
      </c>
      <c r="N20" s="301">
        <v>0</v>
      </c>
      <c r="P20" s="301">
        <v>13200</v>
      </c>
      <c r="Q20" s="301">
        <v>1822.83</v>
      </c>
      <c r="U20">
        <v>1298353.95</v>
      </c>
      <c r="V20">
        <v>865361.67</v>
      </c>
      <c r="W20" s="301">
        <v>294300.65999999997</v>
      </c>
      <c r="AA20" s="301">
        <v>615220</v>
      </c>
      <c r="AB20" s="301">
        <v>73640</v>
      </c>
      <c r="AC20">
        <v>704288</v>
      </c>
      <c r="AF20">
        <v>335280.11</v>
      </c>
      <c r="AG20">
        <v>62157.87</v>
      </c>
      <c r="AM20" s="72">
        <f t="shared" si="1"/>
        <v>361649.54</v>
      </c>
      <c r="AN20" s="50">
        <f t="shared" si="2"/>
        <v>15022.83</v>
      </c>
      <c r="AO20" s="51">
        <f t="shared" si="3"/>
        <v>346626.70999999996</v>
      </c>
      <c r="AP20" s="48">
        <f t="shared" si="4"/>
        <v>983160.65999999992</v>
      </c>
      <c r="AQ20" s="47">
        <f t="shared" si="5"/>
        <v>1101725.98</v>
      </c>
      <c r="AR20" s="56">
        <f t="shared" si="6"/>
        <v>-118565.32000000007</v>
      </c>
    </row>
    <row r="21" spans="1:44" ht="14.4" thickBot="1" x14ac:dyDescent="0.3">
      <c r="A21" s="38" t="s">
        <v>350</v>
      </c>
      <c r="B21" s="38" t="s">
        <v>352</v>
      </c>
      <c r="C21" s="63">
        <v>2504</v>
      </c>
      <c r="D21" s="64" t="s">
        <v>688</v>
      </c>
      <c r="E21" t="s">
        <v>2827</v>
      </c>
      <c r="F21" s="301">
        <v>489601.03</v>
      </c>
      <c r="G21" s="301">
        <v>8526.25</v>
      </c>
      <c r="H21" s="301">
        <v>49412.56</v>
      </c>
      <c r="J21">
        <v>379611.74</v>
      </c>
      <c r="K21">
        <v>215139.72</v>
      </c>
      <c r="P21" s="301">
        <v>6400</v>
      </c>
      <c r="Q21" s="301">
        <v>0</v>
      </c>
      <c r="U21">
        <v>-561323.48</v>
      </c>
      <c r="V21">
        <v>1709584.67</v>
      </c>
      <c r="W21" s="301">
        <v>207573.63</v>
      </c>
      <c r="AA21" s="301">
        <v>299593</v>
      </c>
      <c r="AB21" s="301">
        <v>111900</v>
      </c>
      <c r="AC21">
        <v>353885</v>
      </c>
      <c r="AF21">
        <v>89671.74</v>
      </c>
      <c r="AG21">
        <v>76319.78</v>
      </c>
      <c r="AM21" s="72">
        <f t="shared" si="1"/>
        <v>547539.84000000008</v>
      </c>
      <c r="AN21" s="50">
        <f t="shared" si="2"/>
        <v>6400</v>
      </c>
      <c r="AO21" s="51">
        <f t="shared" si="3"/>
        <v>541139.84000000008</v>
      </c>
      <c r="AP21" s="48">
        <f t="shared" si="4"/>
        <v>619066.63</v>
      </c>
      <c r="AQ21" s="47">
        <f t="shared" si="5"/>
        <v>519876.52</v>
      </c>
      <c r="AR21" s="56">
        <f t="shared" si="6"/>
        <v>99190.109999999986</v>
      </c>
    </row>
    <row r="22" spans="1:44" ht="14.4" thickBot="1" x14ac:dyDescent="0.3">
      <c r="A22" s="38" t="s">
        <v>350</v>
      </c>
      <c r="B22" s="38" t="s">
        <v>352</v>
      </c>
      <c r="C22" s="63">
        <v>2869</v>
      </c>
      <c r="D22" s="64" t="s">
        <v>689</v>
      </c>
      <c r="E22" t="s">
        <v>2931</v>
      </c>
      <c r="F22" s="301">
        <v>459074.41</v>
      </c>
      <c r="G22" s="301">
        <v>22547.25</v>
      </c>
      <c r="H22" s="301">
        <v>111119.03</v>
      </c>
      <c r="J22">
        <v>501128.64</v>
      </c>
      <c r="K22">
        <v>258789.56</v>
      </c>
      <c r="Q22" s="301">
        <v>3</v>
      </c>
      <c r="U22">
        <v>-985811.42</v>
      </c>
      <c r="V22">
        <v>2287426.9300000002</v>
      </c>
      <c r="W22" s="301">
        <v>305710.78999999998</v>
      </c>
      <c r="AA22" s="301">
        <v>479956</v>
      </c>
      <c r="AB22" s="301">
        <v>69750</v>
      </c>
      <c r="AC22">
        <v>515756</v>
      </c>
      <c r="AF22">
        <v>103258.22</v>
      </c>
      <c r="AG22">
        <v>77012.19</v>
      </c>
      <c r="AK22">
        <v>3900</v>
      </c>
      <c r="AM22" s="72">
        <f t="shared" si="1"/>
        <v>592740.68999999994</v>
      </c>
      <c r="AN22" s="50">
        <f t="shared" si="2"/>
        <v>3</v>
      </c>
      <c r="AO22" s="51">
        <f t="shared" si="3"/>
        <v>592737.68999999994</v>
      </c>
      <c r="AP22" s="48">
        <f t="shared" si="4"/>
        <v>855416.79</v>
      </c>
      <c r="AQ22" s="47">
        <f t="shared" si="5"/>
        <v>699926.40999999992</v>
      </c>
      <c r="AR22" s="56">
        <f t="shared" si="6"/>
        <v>155490.38000000012</v>
      </c>
    </row>
    <row r="23" spans="1:44" ht="14.4" thickBot="1" x14ac:dyDescent="0.3">
      <c r="A23" s="38" t="s">
        <v>355</v>
      </c>
      <c r="B23" s="38" t="s">
        <v>356</v>
      </c>
      <c r="C23" s="63">
        <v>1771</v>
      </c>
      <c r="D23" s="64" t="s">
        <v>690</v>
      </c>
      <c r="E23" t="s">
        <v>2828</v>
      </c>
      <c r="F23" s="301">
        <v>558722.64</v>
      </c>
      <c r="G23" s="301">
        <v>0</v>
      </c>
      <c r="H23" s="301">
        <v>60438.95</v>
      </c>
      <c r="J23">
        <v>601060.65</v>
      </c>
      <c r="K23">
        <v>174046.19</v>
      </c>
      <c r="Q23" s="301">
        <v>462</v>
      </c>
      <c r="U23">
        <v>-776738.44</v>
      </c>
      <c r="V23">
        <v>2091979.99</v>
      </c>
      <c r="W23" s="301">
        <v>348037.41</v>
      </c>
      <c r="AA23" s="301">
        <v>323161.8</v>
      </c>
      <c r="AB23" s="301">
        <v>6000</v>
      </c>
      <c r="AC23">
        <v>368651.8</v>
      </c>
      <c r="AF23">
        <v>68877.64</v>
      </c>
      <c r="AG23">
        <v>80100.09</v>
      </c>
      <c r="AK23">
        <v>2804.8</v>
      </c>
      <c r="AM23" s="72">
        <f t="shared" si="1"/>
        <v>619161.59</v>
      </c>
      <c r="AN23" s="50">
        <f t="shared" si="2"/>
        <v>462</v>
      </c>
      <c r="AO23" s="51">
        <f t="shared" si="3"/>
        <v>618699.59</v>
      </c>
      <c r="AP23" s="48">
        <f t="shared" si="4"/>
        <v>677199.21</v>
      </c>
      <c r="AQ23" s="47">
        <f t="shared" si="5"/>
        <v>520434.33</v>
      </c>
      <c r="AR23" s="56">
        <f t="shared" si="6"/>
        <v>156764.87999999995</v>
      </c>
    </row>
    <row r="24" spans="1:44" ht="14.4" thickBot="1" x14ac:dyDescent="0.3">
      <c r="A24" s="38" t="s">
        <v>355</v>
      </c>
      <c r="B24" s="38" t="s">
        <v>356</v>
      </c>
      <c r="C24" s="63">
        <v>5076</v>
      </c>
      <c r="D24" s="64" t="s">
        <v>691</v>
      </c>
      <c r="E24" t="s">
        <v>2829</v>
      </c>
      <c r="F24" s="301">
        <v>857566.33</v>
      </c>
      <c r="G24" s="301">
        <v>82254.3</v>
      </c>
      <c r="H24" s="301">
        <v>13479.37</v>
      </c>
      <c r="J24">
        <v>505844.63</v>
      </c>
      <c r="K24">
        <v>122502.41</v>
      </c>
      <c r="N24" s="301">
        <v>0</v>
      </c>
      <c r="Q24" s="301">
        <v>506.64</v>
      </c>
      <c r="U24">
        <v>1879630.68</v>
      </c>
      <c r="W24" s="301">
        <v>467497.08</v>
      </c>
      <c r="AA24" s="301">
        <v>622202</v>
      </c>
      <c r="AC24">
        <v>667605</v>
      </c>
      <c r="AF24">
        <v>506093.75</v>
      </c>
      <c r="AG24">
        <v>67070.61</v>
      </c>
      <c r="AK24">
        <v>1320</v>
      </c>
      <c r="AM24" s="72">
        <f t="shared" si="1"/>
        <v>953300</v>
      </c>
      <c r="AN24" s="50">
        <f t="shared" si="2"/>
        <v>506.64</v>
      </c>
      <c r="AO24" s="51">
        <f t="shared" si="3"/>
        <v>952793.36</v>
      </c>
      <c r="AP24" s="48">
        <f t="shared" si="4"/>
        <v>1089699.08</v>
      </c>
      <c r="AQ24" s="47">
        <f t="shared" si="5"/>
        <v>1242089.3600000001</v>
      </c>
      <c r="AR24" s="56">
        <f t="shared" si="6"/>
        <v>-152390.28000000003</v>
      </c>
    </row>
    <row r="25" spans="1:44" ht="14.4" thickBot="1" x14ac:dyDescent="0.3">
      <c r="A25" s="38" t="s">
        <v>355</v>
      </c>
      <c r="B25" s="38" t="s">
        <v>356</v>
      </c>
      <c r="C25" s="63">
        <v>1132</v>
      </c>
      <c r="D25" s="64" t="s">
        <v>692</v>
      </c>
      <c r="E25" t="s">
        <v>2830</v>
      </c>
      <c r="F25" s="301">
        <v>187501.93</v>
      </c>
      <c r="G25" s="301">
        <v>0</v>
      </c>
      <c r="H25" s="301">
        <v>31237.19</v>
      </c>
      <c r="J25">
        <v>860006.68</v>
      </c>
      <c r="K25">
        <v>144969.81</v>
      </c>
      <c r="N25" s="301">
        <v>0</v>
      </c>
      <c r="Q25" s="301">
        <v>1629.06</v>
      </c>
      <c r="U25">
        <v>-577049.86</v>
      </c>
      <c r="V25">
        <v>1967042.37</v>
      </c>
      <c r="W25" s="301">
        <v>199957.99</v>
      </c>
      <c r="AA25" s="301">
        <v>478111</v>
      </c>
      <c r="AB25" s="301">
        <v>27840</v>
      </c>
      <c r="AC25">
        <v>625301</v>
      </c>
      <c r="AD25">
        <v>10240</v>
      </c>
      <c r="AF25">
        <v>73151.199999999997</v>
      </c>
      <c r="AG25">
        <v>70622.75</v>
      </c>
      <c r="AM25" s="72">
        <f t="shared" si="1"/>
        <v>218739.12</v>
      </c>
      <c r="AN25" s="50">
        <f t="shared" si="2"/>
        <v>1629.06</v>
      </c>
      <c r="AO25" s="51">
        <f t="shared" si="3"/>
        <v>217110.06</v>
      </c>
      <c r="AP25" s="48">
        <f t="shared" si="4"/>
        <v>705908.99</v>
      </c>
      <c r="AQ25" s="47">
        <f t="shared" si="5"/>
        <v>779314.95</v>
      </c>
      <c r="AR25" s="56">
        <f t="shared" si="6"/>
        <v>-73405.959999999963</v>
      </c>
    </row>
    <row r="26" spans="1:44" ht="14.4" thickBot="1" x14ac:dyDescent="0.3">
      <c r="A26" s="38" t="s">
        <v>355</v>
      </c>
      <c r="B26" s="38" t="s">
        <v>356</v>
      </c>
      <c r="C26" s="63">
        <v>2987</v>
      </c>
      <c r="D26" s="64" t="s">
        <v>693</v>
      </c>
      <c r="E26" t="s">
        <v>2831</v>
      </c>
      <c r="F26" s="301">
        <v>225097.43</v>
      </c>
      <c r="G26" s="301">
        <v>1511</v>
      </c>
      <c r="H26" s="301">
        <v>30061.34</v>
      </c>
      <c r="J26">
        <v>452026.87</v>
      </c>
      <c r="K26">
        <v>137854.23000000001</v>
      </c>
      <c r="Q26" s="301">
        <v>1114.6400000000001</v>
      </c>
      <c r="U26">
        <v>-412146.76</v>
      </c>
      <c r="V26">
        <v>1301651.56</v>
      </c>
      <c r="W26" s="301">
        <v>32073.8</v>
      </c>
      <c r="AA26" s="301">
        <v>55390</v>
      </c>
      <c r="AB26" s="301">
        <v>2500</v>
      </c>
      <c r="AC26">
        <v>67362</v>
      </c>
      <c r="AF26">
        <v>25601.79</v>
      </c>
      <c r="AG26">
        <v>20318.580000000002</v>
      </c>
      <c r="AM26" s="72">
        <f t="shared" si="1"/>
        <v>256669.77</v>
      </c>
      <c r="AN26" s="50">
        <f t="shared" si="2"/>
        <v>1114.6400000000001</v>
      </c>
      <c r="AO26" s="51">
        <f t="shared" si="3"/>
        <v>255555.12999999998</v>
      </c>
      <c r="AP26" s="48">
        <f t="shared" si="4"/>
        <v>89963.8</v>
      </c>
      <c r="AQ26" s="47">
        <f t="shared" si="5"/>
        <v>113282.37000000001</v>
      </c>
      <c r="AR26" s="56">
        <f t="shared" si="6"/>
        <v>-23318.570000000007</v>
      </c>
    </row>
    <row r="27" spans="1:44" ht="14.4" thickBot="1" x14ac:dyDescent="0.3">
      <c r="A27" s="38" t="s">
        <v>355</v>
      </c>
      <c r="B27" s="38" t="s">
        <v>356</v>
      </c>
      <c r="C27" s="63">
        <v>2340</v>
      </c>
      <c r="D27" s="64" t="s">
        <v>694</v>
      </c>
      <c r="E27" t="s">
        <v>2832</v>
      </c>
      <c r="F27" s="301">
        <v>644281.17000000004</v>
      </c>
      <c r="G27" s="301">
        <v>0</v>
      </c>
      <c r="H27" s="301">
        <v>7260.99</v>
      </c>
      <c r="J27">
        <v>1424890.49</v>
      </c>
      <c r="K27">
        <v>186093.75</v>
      </c>
      <c r="Q27" s="301">
        <v>13</v>
      </c>
      <c r="S27">
        <v>0</v>
      </c>
      <c r="U27">
        <v>475481.21</v>
      </c>
      <c r="V27">
        <v>1776680.82</v>
      </c>
      <c r="W27" s="301">
        <v>259359.54</v>
      </c>
      <c r="AA27" s="301">
        <v>627461.69999999995</v>
      </c>
      <c r="AB27" s="301">
        <v>206000</v>
      </c>
      <c r="AC27">
        <v>633693.69999999995</v>
      </c>
      <c r="AF27">
        <v>95717.24</v>
      </c>
      <c r="AG27">
        <v>203208.93</v>
      </c>
      <c r="AM27" s="72">
        <f t="shared" si="1"/>
        <v>651542.16</v>
      </c>
      <c r="AN27" s="50">
        <f t="shared" si="2"/>
        <v>13</v>
      </c>
      <c r="AO27" s="51">
        <f t="shared" si="3"/>
        <v>651529.16</v>
      </c>
      <c r="AP27" s="48">
        <f t="shared" si="4"/>
        <v>1092821.24</v>
      </c>
      <c r="AQ27" s="47">
        <f t="shared" si="5"/>
        <v>932619.86999999988</v>
      </c>
      <c r="AR27" s="56">
        <f t="shared" si="6"/>
        <v>160201.37000000011</v>
      </c>
    </row>
    <row r="28" spans="1:44" ht="14.4" thickBot="1" x14ac:dyDescent="0.3">
      <c r="A28" s="38" t="s">
        <v>359</v>
      </c>
      <c r="B28" s="38" t="s">
        <v>360</v>
      </c>
      <c r="C28" s="63">
        <v>4716</v>
      </c>
      <c r="D28" s="64" t="s">
        <v>695</v>
      </c>
      <c r="E28" t="s">
        <v>2833</v>
      </c>
      <c r="F28" s="301">
        <v>967341.74</v>
      </c>
      <c r="G28" s="301">
        <v>12100</v>
      </c>
      <c r="H28" s="301">
        <v>44617.15</v>
      </c>
      <c r="J28">
        <v>1018531.17</v>
      </c>
      <c r="K28">
        <v>601042.78</v>
      </c>
      <c r="N28" s="301">
        <v>3800</v>
      </c>
      <c r="Q28" s="301">
        <v>640.96</v>
      </c>
      <c r="S28">
        <v>328742.82</v>
      </c>
      <c r="U28">
        <v>85469.17</v>
      </c>
      <c r="V28">
        <v>2074982.75</v>
      </c>
      <c r="W28" s="301">
        <v>714123.41</v>
      </c>
      <c r="AA28" s="301">
        <v>1061303</v>
      </c>
      <c r="AB28" s="301">
        <v>28920</v>
      </c>
      <c r="AC28">
        <v>1164183</v>
      </c>
      <c r="AF28">
        <v>242745.38</v>
      </c>
      <c r="AG28">
        <v>107360.89</v>
      </c>
      <c r="AM28" s="72">
        <f t="shared" si="1"/>
        <v>1024058.89</v>
      </c>
      <c r="AN28" s="50">
        <f t="shared" si="2"/>
        <v>4440.96</v>
      </c>
      <c r="AO28" s="51">
        <f t="shared" si="3"/>
        <v>1019617.93</v>
      </c>
      <c r="AP28" s="48">
        <f t="shared" si="4"/>
        <v>1804346.4100000001</v>
      </c>
      <c r="AQ28" s="47">
        <f t="shared" si="5"/>
        <v>1514289.2699999998</v>
      </c>
      <c r="AR28" s="56">
        <f t="shared" si="6"/>
        <v>290057.14000000036</v>
      </c>
    </row>
    <row r="29" spans="1:44" ht="14.4" thickBot="1" x14ac:dyDescent="0.3">
      <c r="A29" s="38" t="s">
        <v>359</v>
      </c>
      <c r="B29" s="38" t="s">
        <v>360</v>
      </c>
      <c r="C29" s="63">
        <v>2694</v>
      </c>
      <c r="D29" s="64" t="s">
        <v>696</v>
      </c>
      <c r="E29" t="s">
        <v>2834</v>
      </c>
      <c r="F29" s="301">
        <v>450499.68</v>
      </c>
      <c r="G29" s="301">
        <v>3705</v>
      </c>
      <c r="H29" s="301">
        <v>93642.48</v>
      </c>
      <c r="J29">
        <v>518431.1</v>
      </c>
      <c r="K29">
        <v>304120.83</v>
      </c>
      <c r="P29" s="301">
        <v>115320.16</v>
      </c>
      <c r="Q29" s="301">
        <v>0</v>
      </c>
      <c r="U29">
        <v>-559664.48</v>
      </c>
      <c r="V29">
        <v>1942599.48</v>
      </c>
      <c r="W29" s="301">
        <v>138173.70000000001</v>
      </c>
      <c r="AA29" s="301">
        <v>350952</v>
      </c>
      <c r="AB29" s="301">
        <v>12000</v>
      </c>
      <c r="AC29">
        <v>388752</v>
      </c>
      <c r="AF29">
        <v>131996.01999999999</v>
      </c>
      <c r="AG29">
        <v>71211.539999999994</v>
      </c>
      <c r="AM29" s="72">
        <f t="shared" si="1"/>
        <v>547847.16</v>
      </c>
      <c r="AN29" s="50">
        <f t="shared" si="2"/>
        <v>115320.16</v>
      </c>
      <c r="AO29" s="51">
        <f t="shared" si="3"/>
        <v>432527</v>
      </c>
      <c r="AP29" s="48">
        <f t="shared" si="4"/>
        <v>501125.7</v>
      </c>
      <c r="AQ29" s="47">
        <f t="shared" si="5"/>
        <v>591959.56000000006</v>
      </c>
      <c r="AR29" s="56">
        <f t="shared" si="6"/>
        <v>-90833.860000000044</v>
      </c>
    </row>
    <row r="30" spans="1:44" ht="14.4" thickBot="1" x14ac:dyDescent="0.3">
      <c r="A30" s="38" t="s">
        <v>359</v>
      </c>
      <c r="B30" s="38" t="s">
        <v>360</v>
      </c>
      <c r="C30" s="63">
        <v>3656</v>
      </c>
      <c r="D30" s="64" t="s">
        <v>697</v>
      </c>
      <c r="E30" t="s">
        <v>2835</v>
      </c>
      <c r="F30" s="301">
        <v>908528.75</v>
      </c>
      <c r="G30" s="301">
        <v>2955</v>
      </c>
      <c r="H30" s="301">
        <v>65659.47</v>
      </c>
      <c r="J30">
        <v>727124.88</v>
      </c>
      <c r="K30">
        <v>427802.4</v>
      </c>
      <c r="N30" s="301">
        <v>14203</v>
      </c>
      <c r="Q30" s="301">
        <v>379</v>
      </c>
      <c r="S30">
        <v>134963.82</v>
      </c>
      <c r="U30">
        <v>650961.65</v>
      </c>
      <c r="V30">
        <v>1357301.45</v>
      </c>
      <c r="W30" s="301">
        <v>286403.98</v>
      </c>
      <c r="AA30" s="301">
        <v>694235</v>
      </c>
      <c r="AB30" s="301">
        <v>8000</v>
      </c>
      <c r="AC30">
        <v>724945</v>
      </c>
      <c r="AF30">
        <v>148361.15</v>
      </c>
      <c r="AG30">
        <v>67684.67</v>
      </c>
      <c r="AM30" s="72">
        <f t="shared" si="1"/>
        <v>977143.22</v>
      </c>
      <c r="AN30" s="50">
        <f t="shared" si="2"/>
        <v>14582</v>
      </c>
      <c r="AO30" s="51">
        <f t="shared" si="3"/>
        <v>962561.22</v>
      </c>
      <c r="AP30" s="48">
        <f t="shared" si="4"/>
        <v>988638.98</v>
      </c>
      <c r="AQ30" s="47">
        <f t="shared" si="5"/>
        <v>940990.82000000007</v>
      </c>
      <c r="AR30" s="56">
        <f t="shared" si="6"/>
        <v>47648.159999999916</v>
      </c>
    </row>
    <row r="31" spans="1:44" ht="14.4" thickBot="1" x14ac:dyDescent="0.3">
      <c r="A31" s="38" t="s">
        <v>359</v>
      </c>
      <c r="B31" s="38" t="s">
        <v>360</v>
      </c>
      <c r="C31" s="63">
        <v>4918</v>
      </c>
      <c r="D31" s="64" t="s">
        <v>698</v>
      </c>
      <c r="E31" t="s">
        <v>2836</v>
      </c>
      <c r="F31" s="301">
        <v>594516.61</v>
      </c>
      <c r="G31" s="301">
        <v>0</v>
      </c>
      <c r="H31" s="301">
        <v>58068.65</v>
      </c>
      <c r="J31">
        <v>391083.14</v>
      </c>
      <c r="K31">
        <v>433321.14</v>
      </c>
      <c r="N31" s="301">
        <v>0</v>
      </c>
      <c r="P31" s="301">
        <v>0.19</v>
      </c>
      <c r="Q31" s="301">
        <v>6.9</v>
      </c>
      <c r="S31">
        <v>9040.66</v>
      </c>
      <c r="U31">
        <v>148794.04</v>
      </c>
      <c r="V31">
        <v>1339755.76</v>
      </c>
      <c r="W31" s="301">
        <v>254574.23</v>
      </c>
      <c r="X31" s="301">
        <v>14890</v>
      </c>
      <c r="AA31" s="301">
        <v>638701</v>
      </c>
      <c r="AB31" s="301">
        <v>94820</v>
      </c>
      <c r="AC31">
        <v>673601</v>
      </c>
      <c r="AF31">
        <v>176868.42</v>
      </c>
      <c r="AG31">
        <v>49812.12</v>
      </c>
      <c r="AM31" s="72">
        <f t="shared" si="1"/>
        <v>652585.26</v>
      </c>
      <c r="AN31" s="50">
        <f t="shared" si="2"/>
        <v>7.0900000000000007</v>
      </c>
      <c r="AO31" s="51">
        <f t="shared" si="3"/>
        <v>652578.17000000004</v>
      </c>
      <c r="AP31" s="48">
        <f t="shared" si="4"/>
        <v>1002985.23</v>
      </c>
      <c r="AQ31" s="47">
        <f t="shared" si="5"/>
        <v>900281.54</v>
      </c>
      <c r="AR31" s="56">
        <f t="shared" si="6"/>
        <v>102703.68999999994</v>
      </c>
    </row>
    <row r="32" spans="1:44" ht="14.4" thickBot="1" x14ac:dyDescent="0.3">
      <c r="A32" s="38" t="s">
        <v>359</v>
      </c>
      <c r="B32" s="38" t="s">
        <v>360</v>
      </c>
      <c r="C32" s="63">
        <v>2308</v>
      </c>
      <c r="D32" s="64" t="s">
        <v>699</v>
      </c>
      <c r="E32" t="s">
        <v>2837</v>
      </c>
      <c r="F32" s="301">
        <v>276366.03000000003</v>
      </c>
      <c r="G32" s="301">
        <v>110</v>
      </c>
      <c r="H32" s="301">
        <v>43833.02</v>
      </c>
      <c r="J32">
        <v>768532.41</v>
      </c>
      <c r="K32">
        <v>669560.52</v>
      </c>
      <c r="N32" s="301">
        <v>1500</v>
      </c>
      <c r="Q32" s="301">
        <v>245.6</v>
      </c>
      <c r="S32">
        <v>0</v>
      </c>
      <c r="U32">
        <v>-291066.06</v>
      </c>
      <c r="V32">
        <v>2103448.6</v>
      </c>
      <c r="W32" s="301">
        <v>186048.29</v>
      </c>
      <c r="X32" s="301">
        <v>74730</v>
      </c>
      <c r="AA32" s="301">
        <v>559561</v>
      </c>
      <c r="AB32" s="301">
        <v>90267</v>
      </c>
      <c r="AC32">
        <v>670158</v>
      </c>
      <c r="AF32">
        <v>136527.91</v>
      </c>
      <c r="AG32">
        <v>103586.53</v>
      </c>
      <c r="AM32" s="72">
        <f t="shared" si="1"/>
        <v>320309.05000000005</v>
      </c>
      <c r="AN32" s="50">
        <f t="shared" si="2"/>
        <v>1745.6</v>
      </c>
      <c r="AO32" s="51">
        <f t="shared" si="3"/>
        <v>318563.45000000007</v>
      </c>
      <c r="AP32" s="48">
        <f t="shared" si="4"/>
        <v>910606.29</v>
      </c>
      <c r="AQ32" s="47">
        <f t="shared" si="5"/>
        <v>910272.44000000006</v>
      </c>
      <c r="AR32" s="56">
        <f t="shared" si="6"/>
        <v>333.84999999997672</v>
      </c>
    </row>
    <row r="33" spans="1:44" ht="14.4" thickBot="1" x14ac:dyDescent="0.3">
      <c r="A33" s="38" t="s">
        <v>359</v>
      </c>
      <c r="B33" s="38" t="s">
        <v>360</v>
      </c>
      <c r="C33" s="63">
        <v>1606</v>
      </c>
      <c r="D33" s="64" t="s">
        <v>700</v>
      </c>
      <c r="E33" t="s">
        <v>2838</v>
      </c>
      <c r="F33" s="301">
        <v>416356.83</v>
      </c>
      <c r="G33" s="301">
        <v>50</v>
      </c>
      <c r="H33" s="301">
        <v>111320.61</v>
      </c>
      <c r="J33">
        <v>217628.76</v>
      </c>
      <c r="K33">
        <v>96757.3</v>
      </c>
      <c r="N33" s="301">
        <v>0</v>
      </c>
      <c r="Q33" s="301">
        <v>732.7</v>
      </c>
      <c r="S33">
        <v>103809.81</v>
      </c>
      <c r="U33">
        <v>-877002.78</v>
      </c>
      <c r="V33">
        <v>1634028.2</v>
      </c>
      <c r="W33" s="301">
        <v>201116.53</v>
      </c>
      <c r="AA33" s="301">
        <v>407054</v>
      </c>
      <c r="AB33" s="301">
        <v>40000</v>
      </c>
      <c r="AC33">
        <v>434744</v>
      </c>
      <c r="AF33">
        <v>79966.77</v>
      </c>
      <c r="AG33">
        <v>88428.32</v>
      </c>
      <c r="AJ33">
        <v>2</v>
      </c>
      <c r="AM33" s="72">
        <f t="shared" si="1"/>
        <v>527727.44000000006</v>
      </c>
      <c r="AN33" s="50">
        <f t="shared" si="2"/>
        <v>732.7</v>
      </c>
      <c r="AO33" s="51">
        <f t="shared" si="3"/>
        <v>526994.74000000011</v>
      </c>
      <c r="AP33" s="48">
        <f t="shared" si="4"/>
        <v>648170.53</v>
      </c>
      <c r="AQ33" s="47">
        <f t="shared" si="5"/>
        <v>603141.09000000008</v>
      </c>
      <c r="AR33" s="56">
        <f t="shared" si="6"/>
        <v>45029.439999999944</v>
      </c>
    </row>
    <row r="34" spans="1:44" ht="14.4" thickBot="1" x14ac:dyDescent="0.3">
      <c r="A34" s="38" t="s">
        <v>359</v>
      </c>
      <c r="B34" s="38" t="s">
        <v>360</v>
      </c>
      <c r="C34" s="63">
        <v>2622</v>
      </c>
      <c r="D34" s="64" t="s">
        <v>701</v>
      </c>
      <c r="E34" t="s">
        <v>2839</v>
      </c>
      <c r="F34" s="301">
        <v>238110.19</v>
      </c>
      <c r="G34" s="301">
        <v>4605</v>
      </c>
      <c r="H34" s="301">
        <v>14698.02</v>
      </c>
      <c r="J34">
        <v>482680.02</v>
      </c>
      <c r="K34">
        <v>399422.23</v>
      </c>
      <c r="N34" s="301">
        <v>0</v>
      </c>
      <c r="Q34" s="301">
        <v>809.21</v>
      </c>
      <c r="U34">
        <v>821546.76</v>
      </c>
      <c r="V34">
        <v>391756.52</v>
      </c>
      <c r="W34" s="301">
        <v>202487.09</v>
      </c>
      <c r="AA34" s="301">
        <v>1027565.01</v>
      </c>
      <c r="AB34" s="301">
        <v>21300</v>
      </c>
      <c r="AC34">
        <v>1071785.01</v>
      </c>
      <c r="AD34">
        <v>1500</v>
      </c>
      <c r="AF34">
        <v>93606.84</v>
      </c>
      <c r="AG34">
        <v>52418.28</v>
      </c>
      <c r="AK34">
        <v>139</v>
      </c>
      <c r="AM34" s="72">
        <f t="shared" si="1"/>
        <v>257413.21</v>
      </c>
      <c r="AN34" s="50">
        <f t="shared" si="2"/>
        <v>809.21</v>
      </c>
      <c r="AO34" s="51">
        <f t="shared" si="3"/>
        <v>256604</v>
      </c>
      <c r="AP34" s="48">
        <f t="shared" si="4"/>
        <v>1251352.1000000001</v>
      </c>
      <c r="AQ34" s="47">
        <f t="shared" si="5"/>
        <v>1219449.1300000001</v>
      </c>
      <c r="AR34" s="56">
        <f t="shared" si="6"/>
        <v>31902.969999999972</v>
      </c>
    </row>
    <row r="35" spans="1:44" ht="14.4" thickBot="1" x14ac:dyDescent="0.3">
      <c r="A35" s="38" t="s">
        <v>359</v>
      </c>
      <c r="B35" s="38" t="s">
        <v>360</v>
      </c>
      <c r="C35" s="63">
        <v>2397</v>
      </c>
      <c r="D35" s="64" t="s">
        <v>702</v>
      </c>
      <c r="E35" t="s">
        <v>2840</v>
      </c>
      <c r="F35" s="301">
        <v>486326.26</v>
      </c>
      <c r="G35" s="301">
        <v>614</v>
      </c>
      <c r="H35" s="301">
        <v>85248.02</v>
      </c>
      <c r="J35">
        <v>381499.98</v>
      </c>
      <c r="K35">
        <v>517860.59</v>
      </c>
      <c r="N35" s="301">
        <v>13500</v>
      </c>
      <c r="Q35" s="301">
        <v>692.57</v>
      </c>
      <c r="S35">
        <v>200475</v>
      </c>
      <c r="U35">
        <v>628203.06999999995</v>
      </c>
      <c r="V35">
        <v>459399.49</v>
      </c>
      <c r="W35" s="301">
        <v>143351.38</v>
      </c>
      <c r="Y35" s="301">
        <v>760.84</v>
      </c>
      <c r="AA35" s="301">
        <v>273087.5</v>
      </c>
      <c r="AB35" s="301">
        <v>229190</v>
      </c>
      <c r="AC35">
        <v>297087.5</v>
      </c>
      <c r="AF35">
        <v>89708.2</v>
      </c>
      <c r="AG35">
        <v>31845.3</v>
      </c>
      <c r="AM35" s="72">
        <f t="shared" si="1"/>
        <v>572188.28</v>
      </c>
      <c r="AN35" s="50">
        <f t="shared" si="2"/>
        <v>14192.57</v>
      </c>
      <c r="AO35" s="51">
        <f t="shared" si="3"/>
        <v>557995.71000000008</v>
      </c>
      <c r="AP35" s="48">
        <f t="shared" si="4"/>
        <v>646389.72</v>
      </c>
      <c r="AQ35" s="47">
        <f t="shared" si="5"/>
        <v>418641</v>
      </c>
      <c r="AR35" s="56">
        <f t="shared" si="6"/>
        <v>227748.71999999997</v>
      </c>
    </row>
    <row r="36" spans="1:44" ht="14.4" thickBot="1" x14ac:dyDescent="0.3">
      <c r="A36" s="38" t="s">
        <v>359</v>
      </c>
      <c r="B36" s="38" t="s">
        <v>360</v>
      </c>
      <c r="C36" s="63">
        <v>1711</v>
      </c>
      <c r="D36" s="64" t="s">
        <v>703</v>
      </c>
      <c r="E36" t="s">
        <v>2841</v>
      </c>
      <c r="F36" s="301">
        <v>349345.92</v>
      </c>
      <c r="G36" s="301">
        <v>3379.8</v>
      </c>
      <c r="H36" s="301">
        <v>69442.84</v>
      </c>
      <c r="J36">
        <v>666412.55000000005</v>
      </c>
      <c r="K36">
        <v>106390.75</v>
      </c>
      <c r="N36" s="301">
        <v>0</v>
      </c>
      <c r="Q36" s="301">
        <v>1007.25</v>
      </c>
      <c r="S36">
        <v>59036.1</v>
      </c>
      <c r="U36">
        <v>1141408.6200000001</v>
      </c>
      <c r="V36">
        <v>556569.79</v>
      </c>
      <c r="W36" s="301">
        <v>244155.67</v>
      </c>
      <c r="AA36" s="301">
        <v>312210</v>
      </c>
      <c r="AB36" s="301">
        <v>5500</v>
      </c>
      <c r="AC36">
        <v>367710</v>
      </c>
      <c r="AF36">
        <v>88381.94</v>
      </c>
      <c r="AG36">
        <v>603496.63</v>
      </c>
      <c r="AJ36">
        <v>2</v>
      </c>
      <c r="AM36" s="72">
        <f t="shared" si="1"/>
        <v>422168.55999999994</v>
      </c>
      <c r="AN36" s="50">
        <f t="shared" si="2"/>
        <v>1007.25</v>
      </c>
      <c r="AO36" s="51">
        <f t="shared" si="3"/>
        <v>421161.30999999994</v>
      </c>
      <c r="AP36" s="48">
        <f t="shared" si="4"/>
        <v>561865.67000000004</v>
      </c>
      <c r="AQ36" s="47">
        <f t="shared" si="5"/>
        <v>1059590.57</v>
      </c>
      <c r="AR36" s="56">
        <f t="shared" si="6"/>
        <v>-497724.9</v>
      </c>
    </row>
    <row r="37" spans="1:44" ht="14.4" thickBot="1" x14ac:dyDescent="0.3">
      <c r="A37" s="38" t="s">
        <v>359</v>
      </c>
      <c r="B37" s="38" t="s">
        <v>360</v>
      </c>
      <c r="C37" s="63">
        <v>2477</v>
      </c>
      <c r="D37" s="64" t="s">
        <v>704</v>
      </c>
      <c r="E37" t="s">
        <v>2842</v>
      </c>
      <c r="F37" s="301">
        <v>432534.66</v>
      </c>
      <c r="G37" s="301">
        <v>0</v>
      </c>
      <c r="H37" s="301">
        <v>157227.32999999999</v>
      </c>
      <c r="J37">
        <v>342136.76</v>
      </c>
      <c r="K37">
        <v>232716.98</v>
      </c>
      <c r="N37" s="301">
        <v>0</v>
      </c>
      <c r="Q37" s="301">
        <v>579</v>
      </c>
      <c r="S37">
        <v>101071.98</v>
      </c>
      <c r="U37">
        <v>-584756.04</v>
      </c>
      <c r="V37">
        <v>1714982.69</v>
      </c>
      <c r="W37" s="301">
        <v>192124.67</v>
      </c>
      <c r="AA37" s="301">
        <v>511696.5</v>
      </c>
      <c r="AB37" s="301">
        <v>34400</v>
      </c>
      <c r="AC37">
        <v>541406.5</v>
      </c>
      <c r="AF37">
        <v>101328.83</v>
      </c>
      <c r="AG37">
        <v>103766.64</v>
      </c>
      <c r="AM37" s="72">
        <f t="shared" si="1"/>
        <v>589761.99</v>
      </c>
      <c r="AN37" s="50">
        <f t="shared" si="2"/>
        <v>579</v>
      </c>
      <c r="AO37" s="51">
        <f t="shared" si="3"/>
        <v>589182.99</v>
      </c>
      <c r="AP37" s="48">
        <f t="shared" si="4"/>
        <v>738221.17</v>
      </c>
      <c r="AQ37" s="47">
        <f t="shared" si="5"/>
        <v>746501.97</v>
      </c>
      <c r="AR37" s="56">
        <f t="shared" si="6"/>
        <v>-8280.7999999999302</v>
      </c>
    </row>
    <row r="38" spans="1:44" ht="14.4" thickBot="1" x14ac:dyDescent="0.3">
      <c r="A38" s="38" t="s">
        <v>359</v>
      </c>
      <c r="B38" s="38" t="s">
        <v>360</v>
      </c>
      <c r="C38" s="63">
        <v>1987</v>
      </c>
      <c r="D38" s="64" t="s">
        <v>705</v>
      </c>
      <c r="E38" t="s">
        <v>2843</v>
      </c>
      <c r="F38" s="301">
        <v>106774.6</v>
      </c>
      <c r="G38" s="301">
        <v>0</v>
      </c>
      <c r="H38" s="301">
        <v>85904.84</v>
      </c>
      <c r="J38">
        <v>636708.12</v>
      </c>
      <c r="K38">
        <v>339124.3</v>
      </c>
      <c r="N38" s="301">
        <v>0</v>
      </c>
      <c r="Q38" s="301">
        <v>379</v>
      </c>
      <c r="S38">
        <v>92900</v>
      </c>
      <c r="U38">
        <v>-979977.08</v>
      </c>
      <c r="V38">
        <v>2179663.7000000002</v>
      </c>
      <c r="W38" s="301">
        <v>226850.47</v>
      </c>
      <c r="AA38" s="301">
        <v>300234</v>
      </c>
      <c r="AB38" s="301">
        <v>28900</v>
      </c>
      <c r="AC38">
        <v>392474</v>
      </c>
      <c r="AF38">
        <v>102270.5</v>
      </c>
      <c r="AG38">
        <v>98633.73</v>
      </c>
      <c r="AM38" s="72">
        <f t="shared" si="1"/>
        <v>192679.44</v>
      </c>
      <c r="AN38" s="50">
        <f t="shared" si="2"/>
        <v>379</v>
      </c>
      <c r="AO38" s="51">
        <f t="shared" si="3"/>
        <v>192300.44</v>
      </c>
      <c r="AP38" s="48">
        <f t="shared" si="4"/>
        <v>555984.47</v>
      </c>
      <c r="AQ38" s="47">
        <f t="shared" si="5"/>
        <v>593378.23</v>
      </c>
      <c r="AR38" s="56">
        <f t="shared" si="6"/>
        <v>-37393.760000000009</v>
      </c>
    </row>
    <row r="39" spans="1:44" ht="14.4" thickBot="1" x14ac:dyDescent="0.3">
      <c r="A39" s="38" t="s">
        <v>359</v>
      </c>
      <c r="B39" s="38" t="s">
        <v>360</v>
      </c>
      <c r="C39" s="63">
        <v>3047</v>
      </c>
      <c r="D39" s="64" t="s">
        <v>706</v>
      </c>
      <c r="E39" t="s">
        <v>2844</v>
      </c>
      <c r="F39" s="301">
        <v>812025.95</v>
      </c>
      <c r="G39" s="301">
        <v>206</v>
      </c>
      <c r="H39" s="301">
        <v>30390.7</v>
      </c>
      <c r="J39">
        <v>257844.06</v>
      </c>
      <c r="K39">
        <v>599493.13</v>
      </c>
      <c r="N39" s="301">
        <v>0</v>
      </c>
      <c r="Q39" s="301">
        <v>631.29999999999995</v>
      </c>
      <c r="S39">
        <v>13160</v>
      </c>
      <c r="U39">
        <v>-173936.87</v>
      </c>
      <c r="V39">
        <v>1994257.35</v>
      </c>
      <c r="W39" s="301">
        <v>220159.63</v>
      </c>
      <c r="AA39" s="301">
        <v>399854</v>
      </c>
      <c r="AB39" s="301">
        <v>6000</v>
      </c>
      <c r="AC39">
        <v>427694</v>
      </c>
      <c r="AF39">
        <v>125735.37</v>
      </c>
      <c r="AG39">
        <v>114336.2</v>
      </c>
      <c r="AM39" s="72">
        <f t="shared" si="1"/>
        <v>842622.64999999991</v>
      </c>
      <c r="AN39" s="50">
        <f t="shared" si="2"/>
        <v>631.29999999999995</v>
      </c>
      <c r="AO39" s="51">
        <f t="shared" si="3"/>
        <v>841991.34999999986</v>
      </c>
      <c r="AP39" s="48">
        <f t="shared" si="4"/>
        <v>626013.63</v>
      </c>
      <c r="AQ39" s="47">
        <f t="shared" si="5"/>
        <v>667765.56999999995</v>
      </c>
      <c r="AR39" s="56">
        <f t="shared" si="6"/>
        <v>-41751.939999999944</v>
      </c>
    </row>
    <row r="40" spans="1:44" ht="14.4" thickBot="1" x14ac:dyDescent="0.3">
      <c r="A40" s="38" t="s">
        <v>359</v>
      </c>
      <c r="B40" s="38" t="s">
        <v>360</v>
      </c>
      <c r="C40" s="63">
        <v>2101</v>
      </c>
      <c r="D40" s="64" t="s">
        <v>707</v>
      </c>
      <c r="E40" t="s">
        <v>2845</v>
      </c>
      <c r="F40" s="301">
        <v>459376.14</v>
      </c>
      <c r="G40" s="301">
        <v>8729</v>
      </c>
      <c r="H40" s="301">
        <v>80715.59</v>
      </c>
      <c r="J40">
        <v>489352.46</v>
      </c>
      <c r="K40">
        <v>494422.07</v>
      </c>
      <c r="N40" s="301">
        <v>0</v>
      </c>
      <c r="P40" s="301">
        <v>310540</v>
      </c>
      <c r="Q40" s="301">
        <v>464.08</v>
      </c>
      <c r="S40">
        <v>276910</v>
      </c>
      <c r="U40">
        <v>-520471.8</v>
      </c>
      <c r="V40">
        <v>1560653.49</v>
      </c>
      <c r="W40" s="301">
        <v>216844.84</v>
      </c>
      <c r="AA40" s="301">
        <v>821082</v>
      </c>
      <c r="AB40" s="301">
        <v>79600</v>
      </c>
      <c r="AC40">
        <v>863582</v>
      </c>
      <c r="AF40">
        <v>156825.22</v>
      </c>
      <c r="AG40">
        <v>114165.21</v>
      </c>
      <c r="AM40" s="72">
        <f t="shared" si="1"/>
        <v>548820.73</v>
      </c>
      <c r="AN40" s="50">
        <f t="shared" si="2"/>
        <v>311004.08</v>
      </c>
      <c r="AO40" s="51">
        <f t="shared" si="3"/>
        <v>237816.64999999997</v>
      </c>
      <c r="AP40" s="48">
        <f t="shared" si="4"/>
        <v>1117526.8399999999</v>
      </c>
      <c r="AQ40" s="47">
        <f t="shared" si="5"/>
        <v>1134572.43</v>
      </c>
      <c r="AR40" s="56">
        <f t="shared" si="6"/>
        <v>-17045.590000000084</v>
      </c>
    </row>
    <row r="41" spans="1:44" ht="14.4" thickBot="1" x14ac:dyDescent="0.3">
      <c r="A41" s="38" t="s">
        <v>359</v>
      </c>
      <c r="B41" s="38" t="s">
        <v>360</v>
      </c>
      <c r="C41" s="63">
        <v>1995</v>
      </c>
      <c r="D41" s="64" t="s">
        <v>708</v>
      </c>
      <c r="E41" t="s">
        <v>2924</v>
      </c>
      <c r="F41" s="301">
        <v>340917.97</v>
      </c>
      <c r="G41" s="301">
        <v>0</v>
      </c>
      <c r="H41" s="301">
        <v>20881.47</v>
      </c>
      <c r="J41">
        <v>378758.55</v>
      </c>
      <c r="K41">
        <v>417493.13</v>
      </c>
      <c r="P41" s="301">
        <v>35000</v>
      </c>
      <c r="Q41" s="301">
        <v>2475.9499999999998</v>
      </c>
      <c r="S41">
        <v>72600</v>
      </c>
      <c r="U41">
        <v>-79435.34</v>
      </c>
      <c r="V41">
        <v>1367149.29</v>
      </c>
      <c r="W41" s="301">
        <v>144860.17000000001</v>
      </c>
      <c r="AA41" s="301">
        <v>827620.5</v>
      </c>
      <c r="AB41" s="301">
        <v>10000</v>
      </c>
      <c r="AC41">
        <v>861020.5</v>
      </c>
      <c r="AF41">
        <v>223909.18</v>
      </c>
      <c r="AG41">
        <v>77113.39</v>
      </c>
      <c r="AM41" s="72">
        <f t="shared" si="1"/>
        <v>361799.43999999994</v>
      </c>
      <c r="AN41" s="50">
        <f t="shared" si="2"/>
        <v>37475.949999999997</v>
      </c>
      <c r="AO41" s="51">
        <f t="shared" si="3"/>
        <v>324323.48999999993</v>
      </c>
      <c r="AP41" s="48">
        <f t="shared" si="4"/>
        <v>982480.67</v>
      </c>
      <c r="AQ41" s="47">
        <f t="shared" si="5"/>
        <v>1162043.0699999998</v>
      </c>
      <c r="AR41" s="56">
        <f t="shared" si="6"/>
        <v>-179562.39999999979</v>
      </c>
    </row>
    <row r="42" spans="1:44" ht="14.4" thickBot="1" x14ac:dyDescent="0.3">
      <c r="A42" s="38" t="s">
        <v>363</v>
      </c>
      <c r="B42" s="38" t="s">
        <v>364</v>
      </c>
      <c r="C42" s="63">
        <v>3634</v>
      </c>
      <c r="D42" s="64" t="s">
        <v>709</v>
      </c>
      <c r="E42" t="s">
        <v>2846</v>
      </c>
      <c r="F42" s="301">
        <v>843672.87</v>
      </c>
      <c r="G42" s="301">
        <v>0</v>
      </c>
      <c r="H42" s="301">
        <v>70163.44</v>
      </c>
      <c r="J42">
        <v>706266.4</v>
      </c>
      <c r="K42">
        <v>295576.62</v>
      </c>
      <c r="N42" s="301">
        <v>0</v>
      </c>
      <c r="Q42" s="301">
        <v>8552.8700000000008</v>
      </c>
      <c r="S42">
        <v>182613.77</v>
      </c>
      <c r="U42">
        <v>-437313.98</v>
      </c>
      <c r="V42">
        <v>1747176.74</v>
      </c>
      <c r="W42" s="301">
        <v>987883.77</v>
      </c>
      <c r="X42" s="301">
        <v>11513.68</v>
      </c>
      <c r="AA42" s="301">
        <v>436215</v>
      </c>
      <c r="AB42" s="301">
        <v>11128</v>
      </c>
      <c r="AC42">
        <v>712339</v>
      </c>
      <c r="AD42">
        <v>1040</v>
      </c>
      <c r="AE42">
        <v>1772</v>
      </c>
      <c r="AF42">
        <v>109337.94</v>
      </c>
      <c r="AG42">
        <v>53858.83</v>
      </c>
      <c r="AK42">
        <v>9422.75</v>
      </c>
      <c r="AM42" s="72">
        <f t="shared" si="1"/>
        <v>913836.31</v>
      </c>
      <c r="AN42" s="50">
        <f t="shared" si="2"/>
        <v>8552.8700000000008</v>
      </c>
      <c r="AO42" s="51">
        <f t="shared" si="3"/>
        <v>905283.44000000006</v>
      </c>
      <c r="AP42" s="48">
        <f t="shared" si="4"/>
        <v>1446740.4500000002</v>
      </c>
      <c r="AQ42" s="47">
        <f t="shared" si="5"/>
        <v>887770.5199999999</v>
      </c>
      <c r="AR42" s="56">
        <f t="shared" si="6"/>
        <v>558969.93000000028</v>
      </c>
    </row>
    <row r="43" spans="1:44" ht="14.4" thickBot="1" x14ac:dyDescent="0.3">
      <c r="A43" s="38" t="s">
        <v>363</v>
      </c>
      <c r="B43" s="38" t="s">
        <v>364</v>
      </c>
      <c r="C43" s="63">
        <v>4970</v>
      </c>
      <c r="D43" s="64" t="s">
        <v>710</v>
      </c>
      <c r="E43" t="s">
        <v>2847</v>
      </c>
      <c r="F43" s="301">
        <v>1011099.57</v>
      </c>
      <c r="G43" s="301">
        <v>0</v>
      </c>
      <c r="H43" s="301">
        <v>499850.6</v>
      </c>
      <c r="J43">
        <v>309903.03000000003</v>
      </c>
      <c r="K43">
        <v>307916.83</v>
      </c>
      <c r="N43" s="301">
        <v>0</v>
      </c>
      <c r="Q43" s="301">
        <v>125</v>
      </c>
      <c r="S43">
        <v>129200</v>
      </c>
      <c r="U43">
        <v>-966236.08</v>
      </c>
      <c r="V43">
        <v>2580473.12</v>
      </c>
      <c r="W43" s="301">
        <v>1338514.7</v>
      </c>
      <c r="Y43" s="301">
        <v>66.900000000000006</v>
      </c>
      <c r="AA43" s="301">
        <v>481027.2</v>
      </c>
      <c r="AB43" s="301">
        <v>13800</v>
      </c>
      <c r="AC43">
        <v>607286.19999999995</v>
      </c>
      <c r="AE43">
        <v>1340</v>
      </c>
      <c r="AF43">
        <v>444574.07</v>
      </c>
      <c r="AG43">
        <v>50028.15</v>
      </c>
      <c r="AK43">
        <v>71811</v>
      </c>
      <c r="AM43" s="72">
        <f t="shared" si="1"/>
        <v>1510950.17</v>
      </c>
      <c r="AN43" s="50">
        <f t="shared" si="2"/>
        <v>125</v>
      </c>
      <c r="AO43" s="51">
        <f t="shared" si="3"/>
        <v>1510825.17</v>
      </c>
      <c r="AP43" s="48">
        <f t="shared" si="4"/>
        <v>1833408.7999999998</v>
      </c>
      <c r="AQ43" s="47">
        <f t="shared" si="5"/>
        <v>1175039.42</v>
      </c>
      <c r="AR43" s="56">
        <f t="shared" si="6"/>
        <v>658369.37999999989</v>
      </c>
    </row>
    <row r="44" spans="1:44" ht="14.4" thickBot="1" x14ac:dyDescent="0.3">
      <c r="A44" s="38" t="s">
        <v>363</v>
      </c>
      <c r="B44" s="38" t="s">
        <v>364</v>
      </c>
      <c r="C44" s="63">
        <v>3463</v>
      </c>
      <c r="D44" s="64" t="s">
        <v>711</v>
      </c>
      <c r="E44" t="s">
        <v>2848</v>
      </c>
      <c r="F44" s="301">
        <v>982312.06</v>
      </c>
      <c r="G44" s="301">
        <v>0</v>
      </c>
      <c r="H44" s="301">
        <v>94726.84</v>
      </c>
      <c r="J44">
        <v>101856.6</v>
      </c>
      <c r="K44">
        <v>228443.99</v>
      </c>
      <c r="N44" s="301">
        <v>0</v>
      </c>
      <c r="Q44" s="301">
        <v>0</v>
      </c>
      <c r="U44">
        <v>-506113.58</v>
      </c>
      <c r="V44">
        <v>1682922.85</v>
      </c>
      <c r="W44" s="301">
        <v>838940.37</v>
      </c>
      <c r="AA44" s="301">
        <v>392175</v>
      </c>
      <c r="AB44" s="301">
        <v>7160</v>
      </c>
      <c r="AC44">
        <v>606785</v>
      </c>
      <c r="AF44">
        <v>185826.93</v>
      </c>
      <c r="AG44">
        <v>37163.370000000003</v>
      </c>
      <c r="AK44">
        <v>13077</v>
      </c>
      <c r="AM44" s="72">
        <f t="shared" si="1"/>
        <v>1077038.9000000001</v>
      </c>
      <c r="AN44" s="50">
        <f t="shared" si="2"/>
        <v>0</v>
      </c>
      <c r="AO44" s="51">
        <f t="shared" si="3"/>
        <v>1077038.9000000001</v>
      </c>
      <c r="AP44" s="48">
        <f t="shared" si="4"/>
        <v>1238275.3700000001</v>
      </c>
      <c r="AQ44" s="47">
        <f t="shared" si="5"/>
        <v>842852.29999999993</v>
      </c>
      <c r="AR44" s="56">
        <f t="shared" si="6"/>
        <v>395423.07000000018</v>
      </c>
    </row>
    <row r="45" spans="1:44" ht="14.4" thickBot="1" x14ac:dyDescent="0.3">
      <c r="A45" s="38" t="s">
        <v>363</v>
      </c>
      <c r="B45" s="38" t="s">
        <v>364</v>
      </c>
      <c r="C45" s="63">
        <v>1364</v>
      </c>
      <c r="D45" s="64" t="s">
        <v>712</v>
      </c>
      <c r="E45" t="s">
        <v>2849</v>
      </c>
      <c r="F45" s="301">
        <v>536196.57999999996</v>
      </c>
      <c r="G45" s="301">
        <v>0</v>
      </c>
      <c r="H45" s="301">
        <v>152128.19</v>
      </c>
      <c r="J45">
        <v>533497.39</v>
      </c>
      <c r="K45">
        <v>230662.33</v>
      </c>
      <c r="Q45" s="301">
        <v>0</v>
      </c>
      <c r="U45">
        <v>-270445.58</v>
      </c>
      <c r="V45">
        <v>1664645.88</v>
      </c>
      <c r="W45" s="301">
        <v>478470.69</v>
      </c>
      <c r="AA45" s="301">
        <v>318442.59999999998</v>
      </c>
      <c r="AB45" s="301">
        <v>77650</v>
      </c>
      <c r="AC45">
        <v>400527.6</v>
      </c>
      <c r="AD45">
        <v>320</v>
      </c>
      <c r="AE45">
        <v>1460</v>
      </c>
      <c r="AF45">
        <v>219029.43</v>
      </c>
      <c r="AG45">
        <v>54205.07</v>
      </c>
      <c r="AJ45">
        <v>6</v>
      </c>
      <c r="AK45">
        <v>2021</v>
      </c>
      <c r="AM45" s="72">
        <f t="shared" si="1"/>
        <v>688324.77</v>
      </c>
      <c r="AN45" s="50">
        <f t="shared" si="2"/>
        <v>0</v>
      </c>
      <c r="AO45" s="51">
        <f t="shared" si="3"/>
        <v>688324.77</v>
      </c>
      <c r="AP45" s="48">
        <f t="shared" si="4"/>
        <v>874563.29</v>
      </c>
      <c r="AQ45" s="47">
        <f t="shared" si="5"/>
        <v>677569.1</v>
      </c>
      <c r="AR45" s="56">
        <f t="shared" si="6"/>
        <v>196994.19000000006</v>
      </c>
    </row>
    <row r="46" spans="1:44" ht="14.4" thickBot="1" x14ac:dyDescent="0.3">
      <c r="A46" s="38" t="s">
        <v>363</v>
      </c>
      <c r="B46" s="38" t="s">
        <v>364</v>
      </c>
      <c r="C46" s="63">
        <v>4858</v>
      </c>
      <c r="D46" s="64" t="s">
        <v>713</v>
      </c>
      <c r="E46" t="s">
        <v>2850</v>
      </c>
      <c r="F46" s="301">
        <v>598643.27</v>
      </c>
      <c r="G46" s="301">
        <v>0</v>
      </c>
      <c r="H46" s="301">
        <v>124228.47</v>
      </c>
      <c r="J46">
        <v>2683896.1800000002</v>
      </c>
      <c r="K46">
        <v>583430.54</v>
      </c>
      <c r="N46" s="301">
        <v>0</v>
      </c>
      <c r="P46" s="301">
        <v>258000</v>
      </c>
      <c r="Q46" s="301">
        <v>0</v>
      </c>
      <c r="U46">
        <v>3621698.18</v>
      </c>
      <c r="W46" s="301">
        <v>735748.82</v>
      </c>
      <c r="AA46" s="301">
        <v>599912</v>
      </c>
      <c r="AB46" s="301">
        <v>74500</v>
      </c>
      <c r="AC46">
        <v>734943</v>
      </c>
      <c r="AD46">
        <v>720</v>
      </c>
      <c r="AE46">
        <v>400</v>
      </c>
      <c r="AF46">
        <v>269375.46999999997</v>
      </c>
      <c r="AG46">
        <v>129805.93</v>
      </c>
      <c r="AK46">
        <v>4657</v>
      </c>
      <c r="AM46" s="72">
        <f t="shared" si="1"/>
        <v>722871.74</v>
      </c>
      <c r="AN46" s="50">
        <f t="shared" si="2"/>
        <v>258000</v>
      </c>
      <c r="AO46" s="51">
        <f t="shared" si="3"/>
        <v>464871.74</v>
      </c>
      <c r="AP46" s="48">
        <f t="shared" si="4"/>
        <v>1410160.8199999998</v>
      </c>
      <c r="AQ46" s="47">
        <f t="shared" si="5"/>
        <v>1139901.3999999999</v>
      </c>
      <c r="AR46" s="56">
        <f t="shared" si="6"/>
        <v>270259.41999999993</v>
      </c>
    </row>
    <row r="47" spans="1:44" ht="14.4" thickBot="1" x14ac:dyDescent="0.3">
      <c r="A47" s="38" t="s">
        <v>363</v>
      </c>
      <c r="B47" s="38" t="s">
        <v>364</v>
      </c>
      <c r="C47" s="63">
        <v>3450</v>
      </c>
      <c r="D47" s="64" t="s">
        <v>714</v>
      </c>
      <c r="E47" t="s">
        <v>2851</v>
      </c>
      <c r="F47" s="301">
        <v>745050.18</v>
      </c>
      <c r="G47" s="301">
        <v>0</v>
      </c>
      <c r="H47" s="301">
        <v>84048.76</v>
      </c>
      <c r="J47">
        <v>910623.19</v>
      </c>
      <c r="K47">
        <v>147550.79</v>
      </c>
      <c r="N47" s="301">
        <v>0</v>
      </c>
      <c r="Q47" s="301">
        <v>0</v>
      </c>
      <c r="U47">
        <v>268877.73</v>
      </c>
      <c r="V47">
        <v>1610762.41</v>
      </c>
      <c r="W47" s="301">
        <v>592398.07999999996</v>
      </c>
      <c r="AA47" s="301">
        <v>490924.1</v>
      </c>
      <c r="AB47" s="301">
        <v>6480</v>
      </c>
      <c r="AC47">
        <v>570157.1</v>
      </c>
      <c r="AD47">
        <v>320</v>
      </c>
      <c r="AE47">
        <v>730</v>
      </c>
      <c r="AF47">
        <v>248376.06</v>
      </c>
      <c r="AG47">
        <v>70742.240000000005</v>
      </c>
      <c r="AK47">
        <v>8674</v>
      </c>
      <c r="AM47" s="72">
        <f t="shared" si="1"/>
        <v>829098.94000000006</v>
      </c>
      <c r="AN47" s="50">
        <f t="shared" si="2"/>
        <v>0</v>
      </c>
      <c r="AO47" s="51">
        <f t="shared" si="3"/>
        <v>829098.94000000006</v>
      </c>
      <c r="AP47" s="48">
        <f t="shared" si="4"/>
        <v>1089802.18</v>
      </c>
      <c r="AQ47" s="47">
        <f t="shared" si="5"/>
        <v>898999.39999999991</v>
      </c>
      <c r="AR47" s="56">
        <f t="shared" si="6"/>
        <v>190802.78000000003</v>
      </c>
    </row>
    <row r="48" spans="1:44" ht="14.4" thickBot="1" x14ac:dyDescent="0.3">
      <c r="A48" s="38" t="s">
        <v>363</v>
      </c>
      <c r="B48" s="38" t="s">
        <v>364</v>
      </c>
      <c r="C48" s="63">
        <v>2633</v>
      </c>
      <c r="D48" s="64" t="s">
        <v>715</v>
      </c>
      <c r="E48" t="s">
        <v>2852</v>
      </c>
      <c r="F48" s="301">
        <v>885824.36</v>
      </c>
      <c r="G48" s="301">
        <v>0</v>
      </c>
      <c r="H48" s="301">
        <v>62589.29</v>
      </c>
      <c r="J48">
        <v>454325.14</v>
      </c>
      <c r="K48">
        <v>245551.28</v>
      </c>
      <c r="Q48" s="301">
        <v>0</v>
      </c>
      <c r="U48">
        <v>-1235898.1100000001</v>
      </c>
      <c r="V48">
        <v>2707380.46</v>
      </c>
      <c r="W48" s="301">
        <v>653401.81999999995</v>
      </c>
      <c r="AA48" s="301">
        <v>517664</v>
      </c>
      <c r="AB48" s="301">
        <v>89350</v>
      </c>
      <c r="AC48">
        <v>727534</v>
      </c>
      <c r="AD48">
        <v>1040</v>
      </c>
      <c r="AE48">
        <v>1860</v>
      </c>
      <c r="AF48">
        <v>132600.13</v>
      </c>
      <c r="AG48">
        <v>44252.07</v>
      </c>
      <c r="AK48">
        <v>7992.9</v>
      </c>
      <c r="AM48" s="72">
        <f t="shared" si="1"/>
        <v>948413.65</v>
      </c>
      <c r="AN48" s="50">
        <f t="shared" si="2"/>
        <v>0</v>
      </c>
      <c r="AO48" s="51">
        <f t="shared" si="3"/>
        <v>948413.65</v>
      </c>
      <c r="AP48" s="48">
        <f t="shared" si="4"/>
        <v>1260415.8199999998</v>
      </c>
      <c r="AQ48" s="47">
        <f t="shared" si="5"/>
        <v>915279.1</v>
      </c>
      <c r="AR48" s="56">
        <f t="shared" si="6"/>
        <v>345136.71999999986</v>
      </c>
    </row>
    <row r="49" spans="1:44" ht="14.4" thickBot="1" x14ac:dyDescent="0.3">
      <c r="A49" s="38" t="s">
        <v>363</v>
      </c>
      <c r="B49" s="38" t="s">
        <v>364</v>
      </c>
      <c r="C49" s="63">
        <v>1642</v>
      </c>
      <c r="D49" s="64" t="s">
        <v>716</v>
      </c>
      <c r="E49" t="s">
        <v>2925</v>
      </c>
      <c r="F49" s="301">
        <v>714197.48</v>
      </c>
      <c r="G49" s="301">
        <v>0</v>
      </c>
      <c r="H49" s="301">
        <v>13425.01</v>
      </c>
      <c r="J49">
        <v>309794.90000000002</v>
      </c>
      <c r="K49">
        <v>256879.37</v>
      </c>
      <c r="N49" s="301">
        <v>0</v>
      </c>
      <c r="Q49" s="301">
        <v>42.06</v>
      </c>
      <c r="S49">
        <v>121415</v>
      </c>
      <c r="U49">
        <v>-1327479.58</v>
      </c>
      <c r="V49">
        <v>2321309.19</v>
      </c>
      <c r="W49" s="301">
        <v>456260.27</v>
      </c>
      <c r="AA49" s="301">
        <v>191562</v>
      </c>
      <c r="AB49" s="301">
        <v>77830</v>
      </c>
      <c r="AC49">
        <v>296053</v>
      </c>
      <c r="AD49">
        <v>160</v>
      </c>
      <c r="AE49">
        <v>630</v>
      </c>
      <c r="AF49">
        <v>85073.47</v>
      </c>
      <c r="AG49">
        <v>78560.509999999995</v>
      </c>
      <c r="AK49">
        <v>580</v>
      </c>
      <c r="AM49" s="72">
        <f t="shared" si="1"/>
        <v>727622.49</v>
      </c>
      <c r="AN49" s="50">
        <f t="shared" si="2"/>
        <v>42.06</v>
      </c>
      <c r="AO49" s="51">
        <f t="shared" si="3"/>
        <v>727580.42999999993</v>
      </c>
      <c r="AP49" s="48">
        <f t="shared" si="4"/>
        <v>725652.27</v>
      </c>
      <c r="AQ49" s="47">
        <f t="shared" si="5"/>
        <v>461056.98</v>
      </c>
      <c r="AR49" s="56">
        <f t="shared" si="6"/>
        <v>264595.29000000004</v>
      </c>
    </row>
    <row r="50" spans="1:44" ht="14.4" thickBot="1" x14ac:dyDescent="0.3">
      <c r="A50" s="38" t="s">
        <v>363</v>
      </c>
      <c r="B50" s="38" t="s">
        <v>364</v>
      </c>
      <c r="C50" s="63">
        <v>2100</v>
      </c>
      <c r="D50" s="64" t="s">
        <v>717</v>
      </c>
      <c r="E50" t="s">
        <v>2935</v>
      </c>
      <c r="F50" s="301">
        <v>806797.15</v>
      </c>
      <c r="G50" s="301">
        <v>0</v>
      </c>
      <c r="H50" s="301">
        <v>109580.51</v>
      </c>
      <c r="J50">
        <v>1236974.72</v>
      </c>
      <c r="K50">
        <v>262376.71000000002</v>
      </c>
      <c r="N50" s="301">
        <v>0</v>
      </c>
      <c r="Q50" s="301">
        <v>0</v>
      </c>
      <c r="U50">
        <v>1358044.26</v>
      </c>
      <c r="V50">
        <v>991778.49</v>
      </c>
      <c r="W50" s="301">
        <v>350566.15</v>
      </c>
      <c r="AA50" s="301">
        <v>82250</v>
      </c>
      <c r="AB50" s="301">
        <v>70810</v>
      </c>
      <c r="AC50">
        <v>152287</v>
      </c>
      <c r="AF50">
        <v>96694.69</v>
      </c>
      <c r="AG50">
        <v>66176.27</v>
      </c>
      <c r="AK50">
        <v>3473</v>
      </c>
      <c r="AM50" s="72">
        <f t="shared" si="1"/>
        <v>916377.66</v>
      </c>
      <c r="AN50" s="50">
        <f t="shared" si="2"/>
        <v>0</v>
      </c>
      <c r="AO50" s="51">
        <f t="shared" si="3"/>
        <v>916377.66</v>
      </c>
      <c r="AP50" s="48">
        <f t="shared" si="4"/>
        <v>503626.15</v>
      </c>
      <c r="AQ50" s="47">
        <f t="shared" si="5"/>
        <v>318630.96000000002</v>
      </c>
      <c r="AR50" s="56">
        <f t="shared" si="6"/>
        <v>184995.19</v>
      </c>
    </row>
    <row r="51" spans="1:44" ht="14.4" thickBot="1" x14ac:dyDescent="0.3">
      <c r="A51" s="38" t="s">
        <v>363</v>
      </c>
      <c r="B51" s="38" t="s">
        <v>364</v>
      </c>
      <c r="C51" s="63">
        <v>1785</v>
      </c>
      <c r="D51" s="64" t="s">
        <v>718</v>
      </c>
      <c r="E51" t="s">
        <v>2936</v>
      </c>
      <c r="F51" s="301">
        <v>472595.29</v>
      </c>
      <c r="G51" s="301">
        <v>0</v>
      </c>
      <c r="H51" s="301">
        <v>74344.52</v>
      </c>
      <c r="J51">
        <v>2528202.54</v>
      </c>
      <c r="K51">
        <v>201551.82</v>
      </c>
      <c r="S51">
        <v>88630</v>
      </c>
      <c r="U51">
        <v>2543646.4900000002</v>
      </c>
      <c r="V51">
        <v>667821.93000000005</v>
      </c>
      <c r="W51" s="301">
        <v>186254.49</v>
      </c>
      <c r="AA51" s="301">
        <v>505828.6</v>
      </c>
      <c r="AB51" s="301">
        <v>91740</v>
      </c>
      <c r="AC51">
        <v>548474.28</v>
      </c>
      <c r="AF51">
        <v>82401.399999999994</v>
      </c>
      <c r="AG51">
        <v>73729.179999999993</v>
      </c>
      <c r="AK51">
        <v>8322.48</v>
      </c>
      <c r="AM51" s="72">
        <f t="shared" si="1"/>
        <v>546939.80999999994</v>
      </c>
      <c r="AN51" s="50">
        <f t="shared" si="2"/>
        <v>0</v>
      </c>
      <c r="AO51" s="51">
        <f t="shared" si="3"/>
        <v>546939.80999999994</v>
      </c>
      <c r="AP51" s="48">
        <f t="shared" si="4"/>
        <v>783823.09</v>
      </c>
      <c r="AQ51" s="47">
        <f t="shared" si="5"/>
        <v>712927.34000000008</v>
      </c>
      <c r="AR51" s="56">
        <f t="shared" si="6"/>
        <v>70895.749999999884</v>
      </c>
    </row>
    <row r="52" spans="1:44" ht="14.4" thickBot="1" x14ac:dyDescent="0.3">
      <c r="A52" s="38" t="s">
        <v>355</v>
      </c>
      <c r="B52" s="38" t="s">
        <v>368</v>
      </c>
      <c r="C52" s="63">
        <v>1114</v>
      </c>
      <c r="D52" s="64" t="s">
        <v>719</v>
      </c>
      <c r="E52" t="s">
        <v>2853</v>
      </c>
      <c r="F52" s="301">
        <v>590307.87</v>
      </c>
      <c r="G52" s="301">
        <v>42087</v>
      </c>
      <c r="H52" s="301">
        <v>28701.9</v>
      </c>
      <c r="J52">
        <v>608031.38</v>
      </c>
      <c r="K52">
        <v>102654.29</v>
      </c>
      <c r="N52" s="301">
        <v>11900</v>
      </c>
      <c r="Q52" s="301">
        <v>2509.12</v>
      </c>
      <c r="U52">
        <v>-776367.8</v>
      </c>
      <c r="V52">
        <v>2139773.89</v>
      </c>
      <c r="W52" s="301">
        <v>263709.09999999998</v>
      </c>
      <c r="Y52" s="301">
        <v>76.67</v>
      </c>
      <c r="AA52" s="301">
        <v>214272</v>
      </c>
      <c r="AC52">
        <v>220272</v>
      </c>
      <c r="AF52">
        <v>123796.95</v>
      </c>
      <c r="AG52">
        <v>76077.759999999995</v>
      </c>
      <c r="AK52">
        <v>4156</v>
      </c>
      <c r="AM52" s="72">
        <f t="shared" si="1"/>
        <v>661096.77</v>
      </c>
      <c r="AN52" s="50">
        <f t="shared" si="2"/>
        <v>14409.119999999999</v>
      </c>
      <c r="AO52" s="51">
        <f t="shared" si="3"/>
        <v>646687.65</v>
      </c>
      <c r="AP52" s="48">
        <f t="shared" si="4"/>
        <v>478057.76999999996</v>
      </c>
      <c r="AQ52" s="47">
        <f t="shared" si="5"/>
        <v>424302.71</v>
      </c>
      <c r="AR52" s="56">
        <f t="shared" si="6"/>
        <v>53755.059999999939</v>
      </c>
    </row>
    <row r="53" spans="1:44" ht="14.4" thickBot="1" x14ac:dyDescent="0.3">
      <c r="A53" s="38" t="s">
        <v>355</v>
      </c>
      <c r="B53" s="38" t="s">
        <v>368</v>
      </c>
      <c r="C53" s="63">
        <v>595</v>
      </c>
      <c r="D53" s="64" t="s">
        <v>720</v>
      </c>
      <c r="E53" t="s">
        <v>2854</v>
      </c>
      <c r="F53" s="301">
        <v>691357.33</v>
      </c>
      <c r="G53" s="301">
        <v>37472</v>
      </c>
      <c r="H53" s="301">
        <v>11342</v>
      </c>
      <c r="J53">
        <v>332100.12</v>
      </c>
      <c r="K53">
        <v>27700.91</v>
      </c>
      <c r="N53" s="301">
        <v>10320</v>
      </c>
      <c r="Q53" s="301">
        <v>972</v>
      </c>
      <c r="U53">
        <v>672515</v>
      </c>
      <c r="V53">
        <v>293207.49</v>
      </c>
      <c r="W53" s="301">
        <v>300071.67999999999</v>
      </c>
      <c r="Y53" s="301">
        <v>80.39</v>
      </c>
      <c r="AA53" s="301">
        <v>142338</v>
      </c>
      <c r="AC53">
        <v>159432</v>
      </c>
      <c r="AF53">
        <v>101620.68</v>
      </c>
      <c r="AG53">
        <v>28758.43</v>
      </c>
      <c r="AK53">
        <v>5253</v>
      </c>
      <c r="AM53" s="72">
        <f t="shared" si="1"/>
        <v>740171.33</v>
      </c>
      <c r="AN53" s="50">
        <f t="shared" si="2"/>
        <v>11292</v>
      </c>
      <c r="AO53" s="51">
        <f t="shared" si="3"/>
        <v>728879.33</v>
      </c>
      <c r="AP53" s="48">
        <f t="shared" si="4"/>
        <v>442490.07</v>
      </c>
      <c r="AQ53" s="47">
        <f t="shared" si="5"/>
        <v>295064.11</v>
      </c>
      <c r="AR53" s="56">
        <f t="shared" si="6"/>
        <v>147425.96000000002</v>
      </c>
    </row>
    <row r="54" spans="1:44" ht="14.4" thickBot="1" x14ac:dyDescent="0.3">
      <c r="A54" s="38" t="s">
        <v>355</v>
      </c>
      <c r="B54" s="38" t="s">
        <v>368</v>
      </c>
      <c r="C54" s="63">
        <v>1925</v>
      </c>
      <c r="D54" s="64" t="s">
        <v>721</v>
      </c>
      <c r="E54" t="s">
        <v>2855</v>
      </c>
      <c r="F54" s="301">
        <v>438514.07</v>
      </c>
      <c r="G54" s="301">
        <v>77437</v>
      </c>
      <c r="H54" s="301">
        <v>43874.86</v>
      </c>
      <c r="J54">
        <v>5813118.2699999996</v>
      </c>
      <c r="K54">
        <v>98806.74</v>
      </c>
      <c r="N54" s="301">
        <v>16297</v>
      </c>
      <c r="Q54" s="301">
        <v>8918.7000000000007</v>
      </c>
      <c r="U54">
        <v>4466394.12</v>
      </c>
      <c r="V54">
        <v>1946315.03</v>
      </c>
      <c r="W54" s="301">
        <v>453342.53</v>
      </c>
      <c r="Y54" s="301">
        <v>48.17</v>
      </c>
      <c r="AA54" s="301">
        <v>310674</v>
      </c>
      <c r="AC54">
        <v>376843</v>
      </c>
      <c r="AF54">
        <v>199983.75</v>
      </c>
      <c r="AG54">
        <v>71871.3</v>
      </c>
      <c r="AK54">
        <v>4079</v>
      </c>
      <c r="AM54" s="72">
        <f t="shared" si="1"/>
        <v>559825.93000000005</v>
      </c>
      <c r="AN54" s="50">
        <f t="shared" si="2"/>
        <v>25215.7</v>
      </c>
      <c r="AO54" s="51">
        <f t="shared" si="3"/>
        <v>534610.2300000001</v>
      </c>
      <c r="AP54" s="48">
        <f t="shared" si="4"/>
        <v>764064.7</v>
      </c>
      <c r="AQ54" s="47">
        <f t="shared" si="5"/>
        <v>652777.05000000005</v>
      </c>
      <c r="AR54" s="56">
        <f t="shared" si="6"/>
        <v>111287.64999999991</v>
      </c>
    </row>
    <row r="55" spans="1:44" ht="14.4" thickBot="1" x14ac:dyDescent="0.3">
      <c r="A55" s="38" t="s">
        <v>355</v>
      </c>
      <c r="B55" s="38" t="s">
        <v>368</v>
      </c>
      <c r="C55" s="63">
        <v>3610</v>
      </c>
      <c r="D55" s="64" t="s">
        <v>722</v>
      </c>
      <c r="E55" t="s">
        <v>2856</v>
      </c>
      <c r="F55" s="301">
        <v>1002534.54</v>
      </c>
      <c r="G55" s="301">
        <v>81523.5</v>
      </c>
      <c r="H55" s="301">
        <v>80025.8</v>
      </c>
      <c r="J55">
        <v>727171.91</v>
      </c>
      <c r="K55">
        <v>226146.92</v>
      </c>
      <c r="N55" s="301">
        <v>12200</v>
      </c>
      <c r="Q55" s="301">
        <v>6227</v>
      </c>
      <c r="U55">
        <v>-299734.24</v>
      </c>
      <c r="V55">
        <v>2217512.62</v>
      </c>
      <c r="W55" s="301">
        <v>558454.99</v>
      </c>
      <c r="Y55" s="301">
        <v>584.23</v>
      </c>
      <c r="AA55" s="301">
        <v>500863</v>
      </c>
      <c r="AC55">
        <v>500863</v>
      </c>
      <c r="AD55">
        <v>160</v>
      </c>
      <c r="AE55">
        <v>280</v>
      </c>
      <c r="AF55">
        <v>199314.97</v>
      </c>
      <c r="AG55">
        <v>64317.68</v>
      </c>
      <c r="AM55" s="72">
        <f t="shared" si="1"/>
        <v>1164083.8400000001</v>
      </c>
      <c r="AN55" s="50">
        <f t="shared" si="2"/>
        <v>18427</v>
      </c>
      <c r="AO55" s="51">
        <f t="shared" si="3"/>
        <v>1145656.8400000001</v>
      </c>
      <c r="AP55" s="48">
        <f t="shared" si="4"/>
        <v>1059902.22</v>
      </c>
      <c r="AQ55" s="47">
        <f t="shared" si="5"/>
        <v>764935.65</v>
      </c>
      <c r="AR55" s="56">
        <f t="shared" si="6"/>
        <v>294966.56999999995</v>
      </c>
    </row>
    <row r="56" spans="1:44" ht="14.4" thickBot="1" x14ac:dyDescent="0.3">
      <c r="A56" s="38" t="s">
        <v>355</v>
      </c>
      <c r="B56" s="38" t="s">
        <v>368</v>
      </c>
      <c r="C56" s="63">
        <v>4226</v>
      </c>
      <c r="D56" s="64" t="s">
        <v>723</v>
      </c>
      <c r="E56" t="s">
        <v>2857</v>
      </c>
      <c r="F56" s="301">
        <v>793030.77</v>
      </c>
      <c r="G56" s="301">
        <v>4226</v>
      </c>
      <c r="H56" s="301">
        <v>36365.480000000003</v>
      </c>
      <c r="J56">
        <v>528492.78</v>
      </c>
      <c r="K56">
        <v>65119.15</v>
      </c>
      <c r="N56" s="301">
        <v>13400</v>
      </c>
      <c r="Q56" s="301">
        <v>6441</v>
      </c>
      <c r="U56">
        <v>-578833.22</v>
      </c>
      <c r="V56">
        <v>1921030.3</v>
      </c>
      <c r="W56" s="301">
        <v>427873.93</v>
      </c>
      <c r="Y56" s="301">
        <v>641.65</v>
      </c>
      <c r="AA56" s="301">
        <v>424774</v>
      </c>
      <c r="AC56">
        <v>449374</v>
      </c>
      <c r="AF56">
        <v>155428.60999999999</v>
      </c>
      <c r="AG56">
        <v>62820.66</v>
      </c>
      <c r="AK56">
        <v>661</v>
      </c>
      <c r="AM56" s="72">
        <f t="shared" si="1"/>
        <v>833622.25</v>
      </c>
      <c r="AN56" s="50">
        <f t="shared" si="2"/>
        <v>19841</v>
      </c>
      <c r="AO56" s="51">
        <f t="shared" si="3"/>
        <v>813781.25</v>
      </c>
      <c r="AP56" s="48">
        <f t="shared" si="4"/>
        <v>853289.58000000007</v>
      </c>
      <c r="AQ56" s="47">
        <f t="shared" si="5"/>
        <v>668284.27</v>
      </c>
      <c r="AR56" s="56">
        <f t="shared" si="6"/>
        <v>185005.31000000006</v>
      </c>
    </row>
    <row r="57" spans="1:44" ht="14.4" thickBot="1" x14ac:dyDescent="0.3">
      <c r="A57" s="38" t="s">
        <v>355</v>
      </c>
      <c r="B57" s="38" t="s">
        <v>368</v>
      </c>
      <c r="C57" s="63">
        <v>2265</v>
      </c>
      <c r="D57" s="64" t="s">
        <v>724</v>
      </c>
      <c r="E57" t="s">
        <v>2858</v>
      </c>
      <c r="F57" s="301">
        <v>615072.41</v>
      </c>
      <c r="G57" s="301">
        <v>3406</v>
      </c>
      <c r="H57" s="301">
        <v>31460.55</v>
      </c>
      <c r="J57">
        <v>541257.4</v>
      </c>
      <c r="K57">
        <v>79704.960000000006</v>
      </c>
      <c r="N57" s="301">
        <v>13096</v>
      </c>
      <c r="Q57" s="301">
        <v>1218</v>
      </c>
      <c r="U57">
        <v>-803164.5</v>
      </c>
      <c r="V57">
        <v>1915444.77</v>
      </c>
      <c r="W57" s="301">
        <v>548979.12</v>
      </c>
      <c r="Y57" s="301">
        <v>141.47</v>
      </c>
      <c r="AA57" s="301">
        <v>326350.5</v>
      </c>
      <c r="AC57">
        <v>409935.5</v>
      </c>
      <c r="AD57">
        <v>800</v>
      </c>
      <c r="AE57">
        <v>600</v>
      </c>
      <c r="AF57">
        <v>178576.2</v>
      </c>
      <c r="AG57">
        <v>39948.339999999997</v>
      </c>
      <c r="AK57">
        <v>7154</v>
      </c>
      <c r="AM57" s="72">
        <f t="shared" si="1"/>
        <v>649938.96000000008</v>
      </c>
      <c r="AN57" s="50">
        <f t="shared" si="2"/>
        <v>14314</v>
      </c>
      <c r="AO57" s="51">
        <f t="shared" si="3"/>
        <v>635624.96000000008</v>
      </c>
      <c r="AP57" s="48">
        <f t="shared" si="4"/>
        <v>875471.09</v>
      </c>
      <c r="AQ57" s="47">
        <f t="shared" si="5"/>
        <v>637014.03999999992</v>
      </c>
      <c r="AR57" s="56">
        <f t="shared" si="6"/>
        <v>238457.05000000005</v>
      </c>
    </row>
    <row r="58" spans="1:44" ht="14.4" thickBot="1" x14ac:dyDescent="0.3">
      <c r="A58" s="38" t="s">
        <v>355</v>
      </c>
      <c r="B58" s="38" t="s">
        <v>368</v>
      </c>
      <c r="C58" s="63">
        <v>1848</v>
      </c>
      <c r="D58" s="64" t="s">
        <v>725</v>
      </c>
      <c r="E58" t="s">
        <v>2859</v>
      </c>
      <c r="F58" s="301">
        <v>628422.15</v>
      </c>
      <c r="G58" s="301">
        <v>59159</v>
      </c>
      <c r="H58" s="301">
        <v>25225.53</v>
      </c>
      <c r="J58">
        <v>495984.94</v>
      </c>
      <c r="K58">
        <v>50495.03</v>
      </c>
      <c r="N58" s="301">
        <v>5532</v>
      </c>
      <c r="Q58" s="301">
        <v>1809</v>
      </c>
      <c r="U58">
        <v>-643187.91</v>
      </c>
      <c r="V58">
        <v>1650781.62</v>
      </c>
      <c r="W58" s="301">
        <v>525521.76</v>
      </c>
      <c r="Y58" s="301">
        <v>186.62</v>
      </c>
      <c r="AA58" s="301">
        <v>117799.5</v>
      </c>
      <c r="AC58">
        <v>169779.5</v>
      </c>
      <c r="AD58">
        <v>160</v>
      </c>
      <c r="AE58">
        <v>300</v>
      </c>
      <c r="AF58">
        <v>105433.01</v>
      </c>
      <c r="AG58">
        <v>36086.43</v>
      </c>
      <c r="AK58">
        <v>2227</v>
      </c>
      <c r="AM58" s="72">
        <f t="shared" si="1"/>
        <v>712806.68</v>
      </c>
      <c r="AN58" s="50">
        <f t="shared" si="2"/>
        <v>7341</v>
      </c>
      <c r="AO58" s="51">
        <f t="shared" si="3"/>
        <v>705465.68</v>
      </c>
      <c r="AP58" s="48">
        <f t="shared" si="4"/>
        <v>643507.88</v>
      </c>
      <c r="AQ58" s="47">
        <f t="shared" si="5"/>
        <v>313985.94</v>
      </c>
      <c r="AR58" s="56">
        <f t="shared" si="6"/>
        <v>329521.94</v>
      </c>
    </row>
    <row r="59" spans="1:44" ht="14.4" thickBot="1" x14ac:dyDescent="0.3">
      <c r="A59" s="38" t="s">
        <v>355</v>
      </c>
      <c r="B59" s="38" t="s">
        <v>368</v>
      </c>
      <c r="C59" s="63">
        <v>1945</v>
      </c>
      <c r="D59" s="64" t="s">
        <v>726</v>
      </c>
      <c r="E59" t="s">
        <v>2860</v>
      </c>
      <c r="F59" s="301">
        <v>585448.25</v>
      </c>
      <c r="G59" s="301">
        <v>33770</v>
      </c>
      <c r="H59" s="301">
        <v>50822.36</v>
      </c>
      <c r="J59">
        <v>651836.46</v>
      </c>
      <c r="K59">
        <v>95293.75</v>
      </c>
      <c r="N59" s="301">
        <v>8044.7</v>
      </c>
      <c r="Q59" s="301">
        <v>1662.78</v>
      </c>
      <c r="U59">
        <v>-670490.56999999995</v>
      </c>
      <c r="V59">
        <v>2032099.69</v>
      </c>
      <c r="W59" s="301">
        <v>376421.6</v>
      </c>
      <c r="Y59" s="301">
        <v>61.46</v>
      </c>
      <c r="AA59" s="301">
        <v>120613.5</v>
      </c>
      <c r="AC59">
        <v>144913.5</v>
      </c>
      <c r="AF59">
        <v>142644.22</v>
      </c>
      <c r="AG59">
        <v>70752.5</v>
      </c>
      <c r="AK59">
        <v>5848.2</v>
      </c>
      <c r="AM59" s="72">
        <f t="shared" si="1"/>
        <v>670040.61</v>
      </c>
      <c r="AN59" s="50">
        <f t="shared" si="2"/>
        <v>9707.48</v>
      </c>
      <c r="AO59" s="51">
        <f t="shared" si="3"/>
        <v>660333.13</v>
      </c>
      <c r="AP59" s="48">
        <f t="shared" si="4"/>
        <v>497096.56</v>
      </c>
      <c r="AQ59" s="47">
        <f t="shared" si="5"/>
        <v>364158.42</v>
      </c>
      <c r="AR59" s="56">
        <f t="shared" si="6"/>
        <v>132938.14000000001</v>
      </c>
    </row>
    <row r="60" spans="1:44" ht="14.4" thickBot="1" x14ac:dyDescent="0.3">
      <c r="A60" s="38" t="s">
        <v>355</v>
      </c>
      <c r="B60" s="38" t="s">
        <v>368</v>
      </c>
      <c r="C60" s="63">
        <v>4776</v>
      </c>
      <c r="D60" s="64" t="s">
        <v>727</v>
      </c>
      <c r="E60" t="s">
        <v>2861</v>
      </c>
      <c r="F60" s="301">
        <v>699082.38</v>
      </c>
      <c r="G60" s="301">
        <v>143365</v>
      </c>
      <c r="H60" s="301">
        <v>62300</v>
      </c>
      <c r="J60">
        <v>1318447.3</v>
      </c>
      <c r="K60">
        <v>158127.12</v>
      </c>
      <c r="N60" s="301">
        <v>52000</v>
      </c>
      <c r="Q60" s="301">
        <v>7383</v>
      </c>
      <c r="U60">
        <v>918987.67</v>
      </c>
      <c r="V60">
        <v>1174038.5</v>
      </c>
      <c r="W60" s="301">
        <v>835588.91</v>
      </c>
      <c r="Y60" s="301">
        <v>265.44</v>
      </c>
      <c r="AA60" s="301">
        <v>514584</v>
      </c>
      <c r="AC60">
        <v>564248</v>
      </c>
      <c r="AD60">
        <v>3500</v>
      </c>
      <c r="AE60">
        <v>500</v>
      </c>
      <c r="AF60">
        <v>216775.82</v>
      </c>
      <c r="AG60">
        <v>62152.51</v>
      </c>
      <c r="AK60">
        <v>17682.5</v>
      </c>
      <c r="AM60" s="72">
        <f t="shared" si="1"/>
        <v>904747.38</v>
      </c>
      <c r="AN60" s="50">
        <f t="shared" si="2"/>
        <v>59383</v>
      </c>
      <c r="AO60" s="51">
        <f t="shared" si="3"/>
        <v>845364.38</v>
      </c>
      <c r="AP60" s="48">
        <f t="shared" si="4"/>
        <v>1350438.35</v>
      </c>
      <c r="AQ60" s="47">
        <f t="shared" si="5"/>
        <v>864858.83000000007</v>
      </c>
      <c r="AR60" s="56">
        <f t="shared" si="6"/>
        <v>485579.52000000002</v>
      </c>
    </row>
    <row r="61" spans="1:44" ht="14.4" thickBot="1" x14ac:dyDescent="0.3">
      <c r="A61" s="38" t="s">
        <v>355</v>
      </c>
      <c r="B61" s="38" t="s">
        <v>368</v>
      </c>
      <c r="C61" s="63">
        <v>5154</v>
      </c>
      <c r="D61" s="64" t="s">
        <v>728</v>
      </c>
      <c r="E61" t="s">
        <v>2862</v>
      </c>
      <c r="F61" s="301">
        <v>994981.42</v>
      </c>
      <c r="G61" s="301">
        <v>398620.5</v>
      </c>
      <c r="H61" s="301">
        <v>79222.179999999993</v>
      </c>
      <c r="J61">
        <v>647420.12</v>
      </c>
      <c r="K61">
        <v>346453.54</v>
      </c>
      <c r="N61" s="301">
        <v>14400</v>
      </c>
      <c r="Q61" s="301">
        <v>7893</v>
      </c>
      <c r="U61">
        <v>-1301265.95</v>
      </c>
      <c r="V61">
        <v>3795531.45</v>
      </c>
      <c r="W61" s="301">
        <v>652349.68999999994</v>
      </c>
      <c r="Y61" s="301">
        <v>528.07000000000005</v>
      </c>
      <c r="AA61" s="301">
        <v>542415.5</v>
      </c>
      <c r="AC61">
        <v>658919.5</v>
      </c>
      <c r="AD61">
        <v>320</v>
      </c>
      <c r="AE61">
        <v>600</v>
      </c>
      <c r="AF61">
        <v>274011.3</v>
      </c>
      <c r="AG61">
        <v>134290.95000000001</v>
      </c>
      <c r="AK61">
        <v>6379</v>
      </c>
      <c r="AM61" s="72">
        <f t="shared" si="1"/>
        <v>1472824.0999999999</v>
      </c>
      <c r="AN61" s="50">
        <f t="shared" si="2"/>
        <v>22293</v>
      </c>
      <c r="AO61" s="51">
        <f t="shared" si="3"/>
        <v>1450531.0999999999</v>
      </c>
      <c r="AP61" s="48">
        <f t="shared" si="4"/>
        <v>1195293.2599999998</v>
      </c>
      <c r="AQ61" s="47">
        <f t="shared" si="5"/>
        <v>1074520.75</v>
      </c>
      <c r="AR61" s="56">
        <f t="shared" si="6"/>
        <v>120772.50999999978</v>
      </c>
    </row>
    <row r="62" spans="1:44" ht="14.4" thickBot="1" x14ac:dyDescent="0.3">
      <c r="A62" s="38" t="s">
        <v>355</v>
      </c>
      <c r="B62" s="38" t="s">
        <v>368</v>
      </c>
      <c r="C62" s="63">
        <v>3300</v>
      </c>
      <c r="D62" s="64" t="s">
        <v>729</v>
      </c>
      <c r="E62" t="s">
        <v>2863</v>
      </c>
      <c r="F62" s="301">
        <v>459912.82</v>
      </c>
      <c r="G62" s="301">
        <v>120016</v>
      </c>
      <c r="H62" s="301">
        <v>43424.6</v>
      </c>
      <c r="J62">
        <v>348097.64</v>
      </c>
      <c r="K62">
        <v>198628.19</v>
      </c>
      <c r="N62" s="301">
        <v>8040</v>
      </c>
      <c r="Q62" s="301">
        <v>4537</v>
      </c>
      <c r="U62">
        <v>-546930.31999999995</v>
      </c>
      <c r="V62">
        <v>1606269.64</v>
      </c>
      <c r="W62" s="301">
        <v>511826.3</v>
      </c>
      <c r="Y62" s="301">
        <v>293.86</v>
      </c>
      <c r="AA62" s="301">
        <v>332272.5</v>
      </c>
      <c r="AC62">
        <v>347272.5</v>
      </c>
      <c r="AD62">
        <v>160</v>
      </c>
      <c r="AE62">
        <v>300</v>
      </c>
      <c r="AF62">
        <v>228271.41</v>
      </c>
      <c r="AG62">
        <v>56236.82</v>
      </c>
      <c r="AK62">
        <v>130</v>
      </c>
      <c r="AM62" s="72">
        <f t="shared" si="1"/>
        <v>623353.42000000004</v>
      </c>
      <c r="AN62" s="50">
        <f t="shared" si="2"/>
        <v>12577</v>
      </c>
      <c r="AO62" s="51">
        <f t="shared" si="3"/>
        <v>610776.42000000004</v>
      </c>
      <c r="AP62" s="48">
        <f t="shared" si="4"/>
        <v>844392.65999999992</v>
      </c>
      <c r="AQ62" s="47">
        <f t="shared" si="5"/>
        <v>632370.73</v>
      </c>
      <c r="AR62" s="56">
        <f t="shared" si="6"/>
        <v>212021.92999999993</v>
      </c>
    </row>
    <row r="63" spans="1:44" ht="14.4" thickBot="1" x14ac:dyDescent="0.3">
      <c r="A63" s="38" t="s">
        <v>355</v>
      </c>
      <c r="B63" s="38" t="s">
        <v>368</v>
      </c>
      <c r="C63" s="63">
        <v>2046</v>
      </c>
      <c r="D63" s="64" t="s">
        <v>730</v>
      </c>
      <c r="E63" t="s">
        <v>2864</v>
      </c>
      <c r="F63" s="301">
        <v>357026.52</v>
      </c>
      <c r="G63" s="301">
        <v>122712</v>
      </c>
      <c r="H63" s="301">
        <v>20514.04</v>
      </c>
      <c r="J63">
        <v>440554.43</v>
      </c>
      <c r="K63">
        <v>165244.17000000001</v>
      </c>
      <c r="N63" s="301">
        <v>12000</v>
      </c>
      <c r="Q63" s="301">
        <v>11311.89</v>
      </c>
      <c r="U63">
        <v>-1629671.85</v>
      </c>
      <c r="V63">
        <v>2640334.33</v>
      </c>
      <c r="W63" s="301">
        <v>499878</v>
      </c>
      <c r="Y63" s="301">
        <v>93.21</v>
      </c>
      <c r="AA63" s="301">
        <v>292773.5</v>
      </c>
      <c r="AC63">
        <v>292773.5</v>
      </c>
      <c r="AF63">
        <v>300695.02</v>
      </c>
      <c r="AG63">
        <v>43404.95</v>
      </c>
      <c r="AK63">
        <v>7481</v>
      </c>
      <c r="AM63" s="72">
        <f t="shared" si="1"/>
        <v>500252.56</v>
      </c>
      <c r="AN63" s="50">
        <f t="shared" si="2"/>
        <v>23311.89</v>
      </c>
      <c r="AO63" s="51">
        <f t="shared" si="3"/>
        <v>476940.67</v>
      </c>
      <c r="AP63" s="48">
        <f t="shared" si="4"/>
        <v>792744.71</v>
      </c>
      <c r="AQ63" s="47">
        <f t="shared" si="5"/>
        <v>644354.47</v>
      </c>
      <c r="AR63" s="56">
        <f t="shared" si="6"/>
        <v>148390.24</v>
      </c>
    </row>
    <row r="64" spans="1:44" ht="14.4" thickBot="1" x14ac:dyDescent="0.3">
      <c r="A64" s="38" t="s">
        <v>355</v>
      </c>
      <c r="B64" s="38" t="s">
        <v>368</v>
      </c>
      <c r="C64" s="63">
        <v>1475</v>
      </c>
      <c r="D64" s="64" t="s">
        <v>731</v>
      </c>
      <c r="E64" t="s">
        <v>2926</v>
      </c>
      <c r="F64" s="301">
        <v>451365.24</v>
      </c>
      <c r="G64" s="301">
        <v>65784</v>
      </c>
      <c r="H64" s="301">
        <v>30602.82</v>
      </c>
      <c r="J64">
        <v>1269552.46</v>
      </c>
      <c r="K64">
        <v>21516.76</v>
      </c>
      <c r="N64" s="301">
        <v>8000</v>
      </c>
      <c r="Q64" s="301">
        <v>2288</v>
      </c>
      <c r="U64">
        <v>-162131.32</v>
      </c>
      <c r="V64">
        <v>2029021.21</v>
      </c>
      <c r="W64" s="301">
        <v>346792.47</v>
      </c>
      <c r="Y64" s="301">
        <v>36.42</v>
      </c>
      <c r="AA64" s="301">
        <v>238665</v>
      </c>
      <c r="AC64">
        <v>307635</v>
      </c>
      <c r="AF64">
        <v>152619.79</v>
      </c>
      <c r="AG64">
        <v>79438.679999999993</v>
      </c>
      <c r="AK64">
        <v>4301.5</v>
      </c>
      <c r="AM64" s="72">
        <f t="shared" si="1"/>
        <v>547752.05999999994</v>
      </c>
      <c r="AN64" s="50">
        <f t="shared" si="2"/>
        <v>10288</v>
      </c>
      <c r="AO64" s="51">
        <f t="shared" si="3"/>
        <v>537464.05999999994</v>
      </c>
      <c r="AP64" s="48">
        <f t="shared" si="4"/>
        <v>585493.8899999999</v>
      </c>
      <c r="AQ64" s="47">
        <f t="shared" si="5"/>
        <v>543994.97</v>
      </c>
      <c r="AR64" s="56">
        <f t="shared" si="6"/>
        <v>41498.919999999925</v>
      </c>
    </row>
    <row r="65" spans="1:44" ht="14.4" thickBot="1" x14ac:dyDescent="0.3">
      <c r="A65" s="38" t="s">
        <v>371</v>
      </c>
      <c r="B65" s="38" t="s">
        <v>372</v>
      </c>
      <c r="C65" s="63">
        <v>1295</v>
      </c>
      <c r="D65" s="64" t="s">
        <v>732</v>
      </c>
      <c r="E65" t="s">
        <v>2865</v>
      </c>
      <c r="F65" s="301">
        <v>838322.18</v>
      </c>
      <c r="G65" s="301">
        <v>0</v>
      </c>
      <c r="H65" s="301">
        <v>37618.22</v>
      </c>
      <c r="J65">
        <v>2109934.6</v>
      </c>
      <c r="K65">
        <v>17028</v>
      </c>
      <c r="N65" s="301">
        <v>14980</v>
      </c>
      <c r="Q65" s="301">
        <v>0</v>
      </c>
      <c r="U65">
        <v>1872854.15</v>
      </c>
      <c r="V65">
        <v>849648.43</v>
      </c>
      <c r="W65" s="301">
        <v>478033.95</v>
      </c>
      <c r="AA65" s="301">
        <v>247773</v>
      </c>
      <c r="AB65" s="301">
        <v>36000</v>
      </c>
      <c r="AC65">
        <v>254685</v>
      </c>
      <c r="AD65">
        <v>160</v>
      </c>
      <c r="AE65">
        <v>1048</v>
      </c>
      <c r="AF65">
        <v>103287.67999999999</v>
      </c>
      <c r="AG65">
        <v>47955.85</v>
      </c>
      <c r="AM65" s="72">
        <f t="shared" si="1"/>
        <v>875940.4</v>
      </c>
      <c r="AN65" s="50">
        <f t="shared" si="2"/>
        <v>14980</v>
      </c>
      <c r="AO65" s="51">
        <f t="shared" si="3"/>
        <v>860960.4</v>
      </c>
      <c r="AP65" s="48">
        <f t="shared" si="4"/>
        <v>761806.95</v>
      </c>
      <c r="AQ65" s="47">
        <f t="shared" si="5"/>
        <v>407136.52999999997</v>
      </c>
      <c r="AR65" s="56">
        <f t="shared" si="6"/>
        <v>354670.42</v>
      </c>
    </row>
    <row r="66" spans="1:44" ht="14.4" thickBot="1" x14ac:dyDescent="0.3">
      <c r="A66" s="38" t="s">
        <v>371</v>
      </c>
      <c r="B66" s="38" t="s">
        <v>372</v>
      </c>
      <c r="C66" s="63">
        <v>1368</v>
      </c>
      <c r="D66" s="64" t="s">
        <v>733</v>
      </c>
      <c r="E66" t="s">
        <v>2866</v>
      </c>
      <c r="F66" s="301">
        <v>899256.89</v>
      </c>
      <c r="G66" s="301">
        <v>0</v>
      </c>
      <c r="H66" s="301">
        <v>13323.49</v>
      </c>
      <c r="J66">
        <v>334320.07</v>
      </c>
      <c r="K66">
        <v>29591.01</v>
      </c>
      <c r="Q66" s="301">
        <v>0</v>
      </c>
      <c r="U66">
        <v>792172.98</v>
      </c>
      <c r="V66">
        <v>236925.61</v>
      </c>
      <c r="W66" s="301">
        <v>461638.96</v>
      </c>
      <c r="AA66" s="301">
        <v>480066</v>
      </c>
      <c r="AB66" s="301">
        <v>36000</v>
      </c>
      <c r="AC66">
        <v>486594</v>
      </c>
      <c r="AF66">
        <v>73195.06</v>
      </c>
      <c r="AG66">
        <v>41613.35</v>
      </c>
      <c r="AM66" s="72">
        <f t="shared" si="1"/>
        <v>912580.38</v>
      </c>
      <c r="AN66" s="50">
        <f t="shared" si="2"/>
        <v>0</v>
      </c>
      <c r="AO66" s="51">
        <f t="shared" si="3"/>
        <v>912580.38</v>
      </c>
      <c r="AP66" s="48">
        <f t="shared" si="4"/>
        <v>977704.95999999996</v>
      </c>
      <c r="AQ66" s="47">
        <f t="shared" si="5"/>
        <v>601402.41</v>
      </c>
      <c r="AR66" s="56">
        <f t="shared" si="6"/>
        <v>376302.54999999993</v>
      </c>
    </row>
    <row r="67" spans="1:44" ht="14.4" thickBot="1" x14ac:dyDescent="0.3">
      <c r="A67" s="38" t="s">
        <v>371</v>
      </c>
      <c r="B67" s="38" t="s">
        <v>372</v>
      </c>
      <c r="C67" s="63">
        <v>2588</v>
      </c>
      <c r="D67" s="64" t="s">
        <v>734</v>
      </c>
      <c r="E67" t="s">
        <v>2867</v>
      </c>
      <c r="F67" s="301">
        <v>899649.66</v>
      </c>
      <c r="G67" s="301">
        <v>0</v>
      </c>
      <c r="H67" s="301">
        <v>85979.27</v>
      </c>
      <c r="J67">
        <v>423758.32</v>
      </c>
      <c r="K67">
        <v>10863.21</v>
      </c>
      <c r="N67" s="301">
        <v>13342</v>
      </c>
      <c r="Q67" s="301">
        <v>0</v>
      </c>
      <c r="U67">
        <v>-837919.38</v>
      </c>
      <c r="V67">
        <v>1982889.72</v>
      </c>
      <c r="W67" s="301">
        <v>509621.53</v>
      </c>
      <c r="AA67" s="301">
        <v>531512</v>
      </c>
      <c r="AB67" s="301">
        <v>36000</v>
      </c>
      <c r="AC67">
        <v>538408</v>
      </c>
      <c r="AF67">
        <v>148851.24</v>
      </c>
      <c r="AG67">
        <v>40931.24</v>
      </c>
      <c r="AM67" s="72">
        <f t="shared" si="1"/>
        <v>985628.93</v>
      </c>
      <c r="AN67" s="50">
        <f t="shared" si="2"/>
        <v>13342</v>
      </c>
      <c r="AO67" s="51">
        <f t="shared" si="3"/>
        <v>972286.93</v>
      </c>
      <c r="AP67" s="48">
        <f t="shared" si="4"/>
        <v>1077133.53</v>
      </c>
      <c r="AQ67" s="47">
        <f t="shared" si="5"/>
        <v>728190.48</v>
      </c>
      <c r="AR67" s="56">
        <f t="shared" si="6"/>
        <v>348943.05000000005</v>
      </c>
    </row>
    <row r="68" spans="1:44" ht="14.4" thickBot="1" x14ac:dyDescent="0.3">
      <c r="A68" s="38" t="s">
        <v>371</v>
      </c>
      <c r="B68" s="38" t="s">
        <v>372</v>
      </c>
      <c r="C68" s="63">
        <v>1190</v>
      </c>
      <c r="D68" s="64" t="s">
        <v>735</v>
      </c>
      <c r="E68" t="s">
        <v>2868</v>
      </c>
      <c r="F68" s="301">
        <v>697867.51</v>
      </c>
      <c r="G68" s="301">
        <v>0</v>
      </c>
      <c r="H68" s="301">
        <v>49465.88</v>
      </c>
      <c r="J68">
        <v>506713.74</v>
      </c>
      <c r="K68">
        <v>42824.25</v>
      </c>
      <c r="N68" s="301">
        <v>14462</v>
      </c>
      <c r="Q68" s="301">
        <v>0</v>
      </c>
      <c r="U68">
        <v>-1267931.55</v>
      </c>
      <c r="V68">
        <v>2283492.7400000002</v>
      </c>
      <c r="W68" s="301">
        <v>633059.31000000006</v>
      </c>
      <c r="AA68" s="301">
        <v>456772</v>
      </c>
      <c r="AB68" s="301">
        <v>70000</v>
      </c>
      <c r="AC68">
        <v>606757</v>
      </c>
      <c r="AD68">
        <v>480</v>
      </c>
      <c r="AE68">
        <v>3952</v>
      </c>
      <c r="AF68">
        <v>122682.61</v>
      </c>
      <c r="AG68">
        <v>55131.1</v>
      </c>
      <c r="AM68" s="72">
        <f t="shared" si="1"/>
        <v>747333.39</v>
      </c>
      <c r="AN68" s="50">
        <f t="shared" si="2"/>
        <v>14462</v>
      </c>
      <c r="AO68" s="51">
        <f t="shared" si="3"/>
        <v>732871.39</v>
      </c>
      <c r="AP68" s="48">
        <f t="shared" si="4"/>
        <v>1159831.31</v>
      </c>
      <c r="AQ68" s="47">
        <f t="shared" si="5"/>
        <v>789002.71</v>
      </c>
      <c r="AR68" s="56">
        <f t="shared" si="6"/>
        <v>370828.60000000009</v>
      </c>
    </row>
    <row r="69" spans="1:44" ht="14.4" thickBot="1" x14ac:dyDescent="0.3">
      <c r="A69" s="38" t="s">
        <v>371</v>
      </c>
      <c r="B69" s="38" t="s">
        <v>372</v>
      </c>
      <c r="C69" s="63">
        <v>897</v>
      </c>
      <c r="D69" s="64" t="s">
        <v>736</v>
      </c>
      <c r="E69" t="s">
        <v>2923</v>
      </c>
      <c r="F69" s="301">
        <v>679075.94</v>
      </c>
      <c r="G69" s="301">
        <v>0</v>
      </c>
      <c r="H69" s="301">
        <v>19668.8</v>
      </c>
      <c r="J69">
        <v>408468.14</v>
      </c>
      <c r="K69">
        <v>48627.01</v>
      </c>
      <c r="N69" s="301">
        <v>10251</v>
      </c>
      <c r="U69">
        <v>493586.48</v>
      </c>
      <c r="V69">
        <v>355552.49</v>
      </c>
      <c r="W69" s="301">
        <v>436639.02</v>
      </c>
      <c r="AA69" s="301">
        <v>361220</v>
      </c>
      <c r="AB69" s="301">
        <v>32000</v>
      </c>
      <c r="AC69">
        <v>363220</v>
      </c>
      <c r="AD69">
        <v>480</v>
      </c>
      <c r="AE69">
        <v>4136</v>
      </c>
      <c r="AF69">
        <v>95466.21</v>
      </c>
      <c r="AG69">
        <v>110154.75</v>
      </c>
      <c r="AM69" s="72">
        <f t="shared" ref="AM69:AM130" si="7">SUM(F69:I69)</f>
        <v>698744.74</v>
      </c>
      <c r="AN69" s="50">
        <f t="shared" ref="AN69:AN130" si="8">SUM(N69:R69)</f>
        <v>10251</v>
      </c>
      <c r="AO69" s="51">
        <f t="shared" ref="AO69:AO130" si="9">AM69-AN69</f>
        <v>688493.74</v>
      </c>
      <c r="AP69" s="48">
        <f t="shared" ref="AP69:AP130" si="10">SUM(W69:AB69)</f>
        <v>829859.02</v>
      </c>
      <c r="AQ69" s="47">
        <f t="shared" ref="AQ69:AQ130" si="11">SUM(AC69:AL69)</f>
        <v>573456.96</v>
      </c>
      <c r="AR69" s="56">
        <f t="shared" ref="AR69:AR130" si="12">AP69-AQ69</f>
        <v>256402.06000000006</v>
      </c>
    </row>
    <row r="70" spans="1:44" ht="14.4" thickBot="1" x14ac:dyDescent="0.3">
      <c r="A70" s="38" t="s">
        <v>375</v>
      </c>
      <c r="B70" s="38" t="s">
        <v>376</v>
      </c>
      <c r="C70" s="63">
        <v>2172</v>
      </c>
      <c r="D70" s="64" t="s">
        <v>737</v>
      </c>
      <c r="E70" t="s">
        <v>2869</v>
      </c>
      <c r="F70" s="301">
        <v>329804.52</v>
      </c>
      <c r="G70" s="301">
        <v>108029</v>
      </c>
      <c r="H70" s="301">
        <v>34451</v>
      </c>
      <c r="J70">
        <v>149879.6</v>
      </c>
      <c r="K70">
        <v>190440.74</v>
      </c>
      <c r="N70" s="301">
        <v>0</v>
      </c>
      <c r="P70" s="301">
        <v>104000</v>
      </c>
      <c r="Q70" s="301">
        <v>50.71</v>
      </c>
      <c r="U70">
        <v>-43525.07</v>
      </c>
      <c r="V70">
        <v>547255.34</v>
      </c>
      <c r="W70" s="301">
        <v>619781.27</v>
      </c>
      <c r="AA70" s="301">
        <v>617266</v>
      </c>
      <c r="AB70" s="301">
        <v>24840</v>
      </c>
      <c r="AC70">
        <v>626266</v>
      </c>
      <c r="AD70">
        <v>320</v>
      </c>
      <c r="AE70">
        <v>1072</v>
      </c>
      <c r="AF70">
        <v>250564.41</v>
      </c>
      <c r="AG70">
        <v>35527.980000000003</v>
      </c>
      <c r="AH70">
        <v>15840</v>
      </c>
      <c r="AK70">
        <v>35273</v>
      </c>
      <c r="AM70" s="72">
        <f t="shared" si="7"/>
        <v>472284.52</v>
      </c>
      <c r="AN70" s="50">
        <f t="shared" si="8"/>
        <v>104050.71</v>
      </c>
      <c r="AO70" s="51">
        <f t="shared" si="9"/>
        <v>368233.81</v>
      </c>
      <c r="AP70" s="48">
        <f t="shared" si="10"/>
        <v>1261887.27</v>
      </c>
      <c r="AQ70" s="47">
        <f t="shared" si="11"/>
        <v>964863.39</v>
      </c>
      <c r="AR70" s="56">
        <f t="shared" si="12"/>
        <v>297023.88</v>
      </c>
    </row>
    <row r="71" spans="1:44" ht="14.4" thickBot="1" x14ac:dyDescent="0.3">
      <c r="A71" s="38" t="s">
        <v>375</v>
      </c>
      <c r="B71" s="38" t="s">
        <v>376</v>
      </c>
      <c r="C71" s="63">
        <v>3964</v>
      </c>
      <c r="D71" s="64" t="s">
        <v>738</v>
      </c>
      <c r="E71" t="s">
        <v>2870</v>
      </c>
      <c r="F71" s="301">
        <v>65917.42</v>
      </c>
      <c r="G71" s="301">
        <v>126995</v>
      </c>
      <c r="H71" s="301">
        <v>71626.64</v>
      </c>
      <c r="J71">
        <v>691391.51</v>
      </c>
      <c r="K71">
        <v>247261.98</v>
      </c>
      <c r="N71" s="301">
        <v>0</v>
      </c>
      <c r="Q71" s="301">
        <v>44.86</v>
      </c>
      <c r="U71">
        <v>-1628082.51</v>
      </c>
      <c r="V71">
        <v>2767861</v>
      </c>
      <c r="W71" s="301">
        <v>627709.76</v>
      </c>
      <c r="X71" s="301">
        <v>23610</v>
      </c>
      <c r="AA71" s="301">
        <v>795511.5</v>
      </c>
      <c r="AB71" s="301">
        <v>26660</v>
      </c>
      <c r="AC71">
        <v>873040.5</v>
      </c>
      <c r="AD71">
        <v>640</v>
      </c>
      <c r="AE71">
        <v>2640</v>
      </c>
      <c r="AF71">
        <v>281147.78000000003</v>
      </c>
      <c r="AG71">
        <v>86790.57</v>
      </c>
      <c r="AH71">
        <v>17660</v>
      </c>
      <c r="AK71">
        <v>1675</v>
      </c>
      <c r="AM71" s="72">
        <f t="shared" si="7"/>
        <v>264539.06</v>
      </c>
      <c r="AN71" s="50">
        <f t="shared" si="8"/>
        <v>44.86</v>
      </c>
      <c r="AO71" s="51">
        <f t="shared" si="9"/>
        <v>264494.2</v>
      </c>
      <c r="AP71" s="48">
        <f t="shared" si="10"/>
        <v>1473491.26</v>
      </c>
      <c r="AQ71" s="47">
        <f t="shared" si="11"/>
        <v>1263593.8500000001</v>
      </c>
      <c r="AR71" s="56">
        <f t="shared" si="12"/>
        <v>209897.40999999992</v>
      </c>
    </row>
    <row r="72" spans="1:44" ht="14.4" thickBot="1" x14ac:dyDescent="0.3">
      <c r="A72" s="38" t="s">
        <v>375</v>
      </c>
      <c r="B72" s="38" t="s">
        <v>376</v>
      </c>
      <c r="C72" s="63">
        <v>1537</v>
      </c>
      <c r="D72" s="64" t="s">
        <v>739</v>
      </c>
      <c r="E72" t="s">
        <v>2871</v>
      </c>
      <c r="F72" s="301">
        <v>300840.02</v>
      </c>
      <c r="G72" s="301">
        <v>71614</v>
      </c>
      <c r="H72" s="301">
        <v>31381.279999999999</v>
      </c>
      <c r="J72">
        <v>48019.37</v>
      </c>
      <c r="K72">
        <v>119107.4</v>
      </c>
      <c r="N72" s="301">
        <v>0</v>
      </c>
      <c r="Q72" s="301">
        <v>705.46</v>
      </c>
      <c r="U72">
        <v>-89205.78</v>
      </c>
      <c r="V72">
        <v>432862.99</v>
      </c>
      <c r="W72" s="301">
        <v>562465.87</v>
      </c>
      <c r="AA72" s="301">
        <v>222600</v>
      </c>
      <c r="AB72" s="301">
        <v>23350</v>
      </c>
      <c r="AC72">
        <v>257800</v>
      </c>
      <c r="AD72">
        <v>480</v>
      </c>
      <c r="AE72">
        <v>11988</v>
      </c>
      <c r="AF72">
        <v>188464.7</v>
      </c>
      <c r="AG72">
        <v>45888.5</v>
      </c>
      <c r="AK72">
        <v>30000</v>
      </c>
      <c r="AM72" s="72">
        <f t="shared" si="7"/>
        <v>403835.30000000005</v>
      </c>
      <c r="AN72" s="50">
        <f t="shared" si="8"/>
        <v>705.46</v>
      </c>
      <c r="AO72" s="51">
        <f t="shared" si="9"/>
        <v>403129.84</v>
      </c>
      <c r="AP72" s="48">
        <f t="shared" si="10"/>
        <v>808415.87</v>
      </c>
      <c r="AQ72" s="47">
        <f t="shared" si="11"/>
        <v>534621.19999999995</v>
      </c>
      <c r="AR72" s="56">
        <f t="shared" si="12"/>
        <v>273794.67000000004</v>
      </c>
    </row>
    <row r="73" spans="1:44" ht="14.4" thickBot="1" x14ac:dyDescent="0.3">
      <c r="A73" s="38" t="s">
        <v>375</v>
      </c>
      <c r="B73" s="38" t="s">
        <v>376</v>
      </c>
      <c r="C73" s="63">
        <v>1440</v>
      </c>
      <c r="D73" s="64" t="s">
        <v>740</v>
      </c>
      <c r="E73" t="s">
        <v>2872</v>
      </c>
      <c r="F73" s="301">
        <v>191056.62</v>
      </c>
      <c r="G73" s="301">
        <v>27318</v>
      </c>
      <c r="H73" s="301">
        <v>34090.01</v>
      </c>
      <c r="J73">
        <v>294891.23</v>
      </c>
      <c r="K73">
        <v>63742.29</v>
      </c>
      <c r="N73" s="301">
        <v>16500</v>
      </c>
      <c r="Q73" s="301">
        <v>27.1</v>
      </c>
      <c r="U73">
        <v>-432916.41</v>
      </c>
      <c r="V73">
        <v>923490.75</v>
      </c>
      <c r="W73" s="301">
        <v>390382.26</v>
      </c>
      <c r="AA73" s="301">
        <v>458510</v>
      </c>
      <c r="AB73" s="301">
        <v>29560</v>
      </c>
      <c r="AC73">
        <v>464510</v>
      </c>
      <c r="AD73">
        <v>320</v>
      </c>
      <c r="AE73">
        <v>2136</v>
      </c>
      <c r="AF73">
        <v>164410.89000000001</v>
      </c>
      <c r="AG73">
        <v>32230.27</v>
      </c>
      <c r="AH73">
        <v>23560</v>
      </c>
      <c r="AK73">
        <v>345</v>
      </c>
      <c r="AM73" s="72">
        <f t="shared" si="7"/>
        <v>252464.63</v>
      </c>
      <c r="AN73" s="50">
        <f t="shared" si="8"/>
        <v>16527.099999999999</v>
      </c>
      <c r="AO73" s="51">
        <f t="shared" si="9"/>
        <v>235937.53</v>
      </c>
      <c r="AP73" s="48">
        <f t="shared" si="10"/>
        <v>878452.26</v>
      </c>
      <c r="AQ73" s="47">
        <f t="shared" si="11"/>
        <v>687512.16</v>
      </c>
      <c r="AR73" s="56">
        <f t="shared" si="12"/>
        <v>190940.09999999998</v>
      </c>
    </row>
    <row r="74" spans="1:44" ht="14.4" thickBot="1" x14ac:dyDescent="0.3">
      <c r="A74" s="38" t="s">
        <v>375</v>
      </c>
      <c r="B74" s="38" t="s">
        <v>376</v>
      </c>
      <c r="C74" s="63">
        <v>1880</v>
      </c>
      <c r="D74" s="64" t="s">
        <v>741</v>
      </c>
      <c r="E74" t="s">
        <v>2873</v>
      </c>
      <c r="F74" s="301">
        <v>72458.929999999993</v>
      </c>
      <c r="G74" s="301">
        <v>40721</v>
      </c>
      <c r="H74" s="301">
        <v>26327.86</v>
      </c>
      <c r="J74">
        <v>74973.490000000005</v>
      </c>
      <c r="K74">
        <v>90101.92</v>
      </c>
      <c r="N74" s="301">
        <v>0</v>
      </c>
      <c r="P74" s="301">
        <v>18000</v>
      </c>
      <c r="Q74" s="301">
        <v>7978.25</v>
      </c>
      <c r="U74">
        <v>-364996.62</v>
      </c>
      <c r="V74">
        <v>606181.84</v>
      </c>
      <c r="W74" s="301">
        <v>292159.81</v>
      </c>
      <c r="X74" s="301">
        <v>3000</v>
      </c>
      <c r="AA74" s="301">
        <v>478138.5</v>
      </c>
      <c r="AB74" s="301">
        <v>36780</v>
      </c>
      <c r="AC74">
        <v>482638.5</v>
      </c>
      <c r="AE74">
        <v>472</v>
      </c>
      <c r="AF74">
        <v>169523.45</v>
      </c>
      <c r="AG74">
        <v>23423.63</v>
      </c>
      <c r="AH74">
        <v>32280</v>
      </c>
      <c r="AK74">
        <v>2326</v>
      </c>
      <c r="AM74" s="72">
        <f t="shared" si="7"/>
        <v>139507.78999999998</v>
      </c>
      <c r="AN74" s="50">
        <f t="shared" si="8"/>
        <v>25978.25</v>
      </c>
      <c r="AO74" s="51">
        <f t="shared" si="9"/>
        <v>113529.53999999998</v>
      </c>
      <c r="AP74" s="48">
        <f t="shared" si="10"/>
        <v>810078.31</v>
      </c>
      <c r="AQ74" s="47">
        <f t="shared" si="11"/>
        <v>710663.58</v>
      </c>
      <c r="AR74" s="56">
        <f t="shared" si="12"/>
        <v>99414.730000000098</v>
      </c>
    </row>
    <row r="75" spans="1:44" ht="14.4" thickBot="1" x14ac:dyDescent="0.3">
      <c r="A75" s="38" t="s">
        <v>375</v>
      </c>
      <c r="B75" s="38" t="s">
        <v>376</v>
      </c>
      <c r="C75" s="63">
        <v>2455</v>
      </c>
      <c r="D75" s="64" t="s">
        <v>742</v>
      </c>
      <c r="E75" t="s">
        <v>2874</v>
      </c>
      <c r="F75" s="301">
        <v>645170.18000000005</v>
      </c>
      <c r="G75" s="301">
        <v>93751</v>
      </c>
      <c r="H75" s="301">
        <v>41352.71</v>
      </c>
      <c r="J75">
        <v>255675.93</v>
      </c>
      <c r="K75">
        <v>277753.38</v>
      </c>
      <c r="N75" s="301">
        <v>7500</v>
      </c>
      <c r="P75" s="301">
        <v>192000</v>
      </c>
      <c r="Q75" s="301">
        <v>17676</v>
      </c>
      <c r="U75">
        <v>-928754.44</v>
      </c>
      <c r="V75">
        <v>1832865.74</v>
      </c>
      <c r="W75" s="301">
        <v>586960.43999999994</v>
      </c>
      <c r="AA75" s="301">
        <v>632900</v>
      </c>
      <c r="AB75" s="301">
        <v>75370</v>
      </c>
      <c r="AC75">
        <v>642440</v>
      </c>
      <c r="AD75">
        <v>320</v>
      </c>
      <c r="AE75">
        <v>1016</v>
      </c>
      <c r="AF75">
        <v>284037.78999999998</v>
      </c>
      <c r="AG75">
        <v>48301.01</v>
      </c>
      <c r="AH75">
        <v>23570</v>
      </c>
      <c r="AM75" s="72">
        <f t="shared" si="7"/>
        <v>780273.89</v>
      </c>
      <c r="AN75" s="50">
        <f t="shared" si="8"/>
        <v>217176</v>
      </c>
      <c r="AO75" s="51">
        <f t="shared" si="9"/>
        <v>563097.89</v>
      </c>
      <c r="AP75" s="48">
        <f t="shared" si="10"/>
        <v>1295230.44</v>
      </c>
      <c r="AQ75" s="47">
        <f t="shared" si="11"/>
        <v>999684.8</v>
      </c>
      <c r="AR75" s="56">
        <f t="shared" si="12"/>
        <v>295545.6399999999</v>
      </c>
    </row>
    <row r="76" spans="1:44" ht="14.4" thickBot="1" x14ac:dyDescent="0.3">
      <c r="A76" s="38" t="s">
        <v>379</v>
      </c>
      <c r="B76" s="38" t="s">
        <v>380</v>
      </c>
      <c r="C76" s="63">
        <v>1765</v>
      </c>
      <c r="D76" s="64" t="s">
        <v>743</v>
      </c>
      <c r="E76" t="s">
        <v>2875</v>
      </c>
      <c r="F76" s="301">
        <v>554834.12</v>
      </c>
      <c r="G76" s="301">
        <v>0</v>
      </c>
      <c r="H76" s="301">
        <v>129781.09</v>
      </c>
      <c r="J76">
        <v>651558.40000000002</v>
      </c>
      <c r="K76">
        <v>39913.78</v>
      </c>
      <c r="N76" s="301">
        <v>61420</v>
      </c>
      <c r="P76" s="301">
        <v>95900</v>
      </c>
      <c r="Q76" s="301">
        <v>-742</v>
      </c>
      <c r="T76">
        <v>-639100.29</v>
      </c>
      <c r="V76">
        <v>1701541.88</v>
      </c>
      <c r="W76" s="301">
        <v>319123.03000000003</v>
      </c>
      <c r="X76" s="301">
        <v>32400</v>
      </c>
      <c r="AA76" s="301">
        <v>220520</v>
      </c>
      <c r="AC76">
        <v>253752</v>
      </c>
      <c r="AE76">
        <v>1000</v>
      </c>
      <c r="AF76">
        <v>81285.22</v>
      </c>
      <c r="AG76">
        <v>23141.57</v>
      </c>
      <c r="AK76">
        <v>8504</v>
      </c>
      <c r="AM76" s="72">
        <f t="shared" si="7"/>
        <v>684615.21</v>
      </c>
      <c r="AN76" s="50">
        <f t="shared" si="8"/>
        <v>156578</v>
      </c>
      <c r="AO76" s="51">
        <f t="shared" si="9"/>
        <v>528037.21</v>
      </c>
      <c r="AP76" s="48">
        <f t="shared" si="10"/>
        <v>572043.03</v>
      </c>
      <c r="AQ76" s="47">
        <f t="shared" si="11"/>
        <v>367682.79</v>
      </c>
      <c r="AR76" s="56">
        <f t="shared" si="12"/>
        <v>204360.24000000005</v>
      </c>
    </row>
    <row r="77" spans="1:44" ht="14.4" thickBot="1" x14ac:dyDescent="0.3">
      <c r="A77" s="38" t="s">
        <v>379</v>
      </c>
      <c r="B77" s="38" t="s">
        <v>380</v>
      </c>
      <c r="C77" s="63">
        <v>2349</v>
      </c>
      <c r="D77" s="64" t="s">
        <v>744</v>
      </c>
      <c r="E77" t="s">
        <v>2876</v>
      </c>
      <c r="F77" s="301">
        <v>722873.45</v>
      </c>
      <c r="G77" s="301">
        <v>0</v>
      </c>
      <c r="H77" s="301">
        <v>287187.96000000002</v>
      </c>
      <c r="J77">
        <v>104173.24</v>
      </c>
      <c r="K77">
        <v>42729.03</v>
      </c>
      <c r="N77" s="301">
        <v>5900</v>
      </c>
      <c r="Q77" s="301">
        <v>100.98</v>
      </c>
      <c r="T77">
        <v>-1177025.8500000001</v>
      </c>
      <c r="V77">
        <v>2052419.41</v>
      </c>
      <c r="W77" s="301">
        <v>472964.56</v>
      </c>
      <c r="X77" s="301">
        <v>51075</v>
      </c>
      <c r="AA77" s="301">
        <v>858920</v>
      </c>
      <c r="AC77">
        <v>887251.88</v>
      </c>
      <c r="AD77">
        <v>320</v>
      </c>
      <c r="AE77">
        <v>710</v>
      </c>
      <c r="AF77">
        <v>108898.71</v>
      </c>
      <c r="AG77">
        <v>6109.52</v>
      </c>
      <c r="AK77">
        <v>39169</v>
      </c>
      <c r="AM77" s="72">
        <f t="shared" si="7"/>
        <v>1010061.4099999999</v>
      </c>
      <c r="AN77" s="50">
        <f t="shared" si="8"/>
        <v>6000.98</v>
      </c>
      <c r="AO77" s="51">
        <f t="shared" si="9"/>
        <v>1004060.4299999999</v>
      </c>
      <c r="AP77" s="48">
        <f t="shared" si="10"/>
        <v>1382959.56</v>
      </c>
      <c r="AQ77" s="47">
        <f t="shared" si="11"/>
        <v>1042459.11</v>
      </c>
      <c r="AR77" s="56">
        <f t="shared" si="12"/>
        <v>340500.45000000007</v>
      </c>
    </row>
    <row r="78" spans="1:44" ht="14.4" thickBot="1" x14ac:dyDescent="0.3">
      <c r="A78" s="38" t="s">
        <v>379</v>
      </c>
      <c r="B78" s="38" t="s">
        <v>380</v>
      </c>
      <c r="C78" s="63">
        <v>2942</v>
      </c>
      <c r="D78" s="64" t="s">
        <v>745</v>
      </c>
      <c r="E78" t="s">
        <v>2877</v>
      </c>
      <c r="F78" s="301">
        <v>601671.02</v>
      </c>
      <c r="G78" s="301">
        <v>0</v>
      </c>
      <c r="H78" s="301">
        <v>6798.03</v>
      </c>
      <c r="J78">
        <v>255163.08</v>
      </c>
      <c r="K78">
        <v>68599.41</v>
      </c>
      <c r="P78" s="301">
        <v>179850</v>
      </c>
      <c r="Q78" s="301">
        <v>1512.61</v>
      </c>
      <c r="T78">
        <v>-1513592.42</v>
      </c>
      <c r="V78">
        <v>2038156.59</v>
      </c>
      <c r="W78" s="301">
        <v>459713.97</v>
      </c>
      <c r="X78" s="301">
        <v>316550</v>
      </c>
      <c r="AA78" s="301">
        <v>333600</v>
      </c>
      <c r="AC78">
        <v>412872</v>
      </c>
      <c r="AF78">
        <v>367029.01</v>
      </c>
      <c r="AG78">
        <v>24949.08</v>
      </c>
      <c r="AK78">
        <v>2882</v>
      </c>
      <c r="AM78" s="72">
        <f t="shared" si="7"/>
        <v>608469.05000000005</v>
      </c>
      <c r="AN78" s="50">
        <f t="shared" si="8"/>
        <v>181362.61</v>
      </c>
      <c r="AO78" s="51">
        <f t="shared" si="9"/>
        <v>427106.44000000006</v>
      </c>
      <c r="AP78" s="48">
        <f t="shared" si="10"/>
        <v>1109863.97</v>
      </c>
      <c r="AQ78" s="47">
        <f t="shared" si="11"/>
        <v>807732.09</v>
      </c>
      <c r="AR78" s="56">
        <f t="shared" si="12"/>
        <v>302131.88</v>
      </c>
    </row>
    <row r="79" spans="1:44" ht="14.4" thickBot="1" x14ac:dyDescent="0.3">
      <c r="A79" s="38" t="s">
        <v>379</v>
      </c>
      <c r="B79" s="38" t="s">
        <v>380</v>
      </c>
      <c r="C79" s="63">
        <v>2523</v>
      </c>
      <c r="D79" s="64" t="s">
        <v>746</v>
      </c>
      <c r="E79" t="s">
        <v>2878</v>
      </c>
      <c r="F79" s="301">
        <v>841921.09</v>
      </c>
      <c r="G79" s="301">
        <v>0</v>
      </c>
      <c r="H79" s="301">
        <v>41209.74</v>
      </c>
      <c r="J79">
        <v>624872.51</v>
      </c>
      <c r="K79">
        <v>67291.759999999995</v>
      </c>
      <c r="Q79" s="301">
        <v>757.9</v>
      </c>
      <c r="T79">
        <v>3560889.03</v>
      </c>
      <c r="U79">
        <v>-1739.37</v>
      </c>
      <c r="V79">
        <v>-2089445.48</v>
      </c>
      <c r="W79" s="301">
        <v>331602.90999999997</v>
      </c>
      <c r="AA79" s="301">
        <v>451520</v>
      </c>
      <c r="AC79">
        <v>549188</v>
      </c>
      <c r="AE79">
        <v>1030</v>
      </c>
      <c r="AF79">
        <v>102412.68</v>
      </c>
      <c r="AG79">
        <v>42592.31</v>
      </c>
      <c r="AI79">
        <v>6063</v>
      </c>
      <c r="AM79" s="72">
        <f t="shared" si="7"/>
        <v>883130.83</v>
      </c>
      <c r="AN79" s="50">
        <f t="shared" si="8"/>
        <v>757.9</v>
      </c>
      <c r="AO79" s="51">
        <f t="shared" si="9"/>
        <v>882372.92999999993</v>
      </c>
      <c r="AP79" s="48">
        <f t="shared" si="10"/>
        <v>783122.90999999992</v>
      </c>
      <c r="AQ79" s="47">
        <f t="shared" si="11"/>
        <v>701285.99</v>
      </c>
      <c r="AR79" s="56">
        <f t="shared" si="12"/>
        <v>81836.919999999925</v>
      </c>
    </row>
    <row r="80" spans="1:44" ht="14.4" thickBot="1" x14ac:dyDescent="0.3">
      <c r="A80" s="38" t="s">
        <v>379</v>
      </c>
      <c r="B80" s="38" t="s">
        <v>380</v>
      </c>
      <c r="C80" s="63">
        <v>4280</v>
      </c>
      <c r="D80" s="64" t="s">
        <v>747</v>
      </c>
      <c r="E80" t="s">
        <v>2879</v>
      </c>
      <c r="F80" s="301">
        <v>1065376.75</v>
      </c>
      <c r="G80" s="301">
        <v>53297</v>
      </c>
      <c r="H80" s="301">
        <v>10206</v>
      </c>
      <c r="J80">
        <v>205316.64</v>
      </c>
      <c r="K80">
        <v>34811.620000000003</v>
      </c>
      <c r="N80" s="301">
        <v>14000</v>
      </c>
      <c r="Q80" s="301">
        <v>649.52</v>
      </c>
      <c r="T80">
        <v>-548386.86</v>
      </c>
      <c r="V80">
        <v>1725194.64</v>
      </c>
      <c r="W80" s="301">
        <v>356251.87</v>
      </c>
      <c r="AC80">
        <v>41232</v>
      </c>
      <c r="AD80">
        <v>320</v>
      </c>
      <c r="AE80">
        <v>570</v>
      </c>
      <c r="AF80">
        <v>42046.92</v>
      </c>
      <c r="AG80">
        <v>36832.239999999998</v>
      </c>
      <c r="AM80" s="72">
        <f t="shared" si="7"/>
        <v>1128879.75</v>
      </c>
      <c r="AN80" s="50">
        <f t="shared" si="8"/>
        <v>14649.52</v>
      </c>
      <c r="AO80" s="51">
        <f t="shared" si="9"/>
        <v>1114230.23</v>
      </c>
      <c r="AP80" s="48">
        <f t="shared" si="10"/>
        <v>356251.87</v>
      </c>
      <c r="AQ80" s="47">
        <f t="shared" si="11"/>
        <v>121001.16</v>
      </c>
      <c r="AR80" s="56">
        <f t="shared" si="12"/>
        <v>235250.71</v>
      </c>
    </row>
    <row r="81" spans="1:44" ht="14.4" thickBot="1" x14ac:dyDescent="0.3">
      <c r="A81" s="38" t="s">
        <v>379</v>
      </c>
      <c r="B81" s="38" t="s">
        <v>380</v>
      </c>
      <c r="C81" s="63">
        <v>2682</v>
      </c>
      <c r="D81" s="64" t="s">
        <v>748</v>
      </c>
      <c r="E81" t="s">
        <v>2880</v>
      </c>
      <c r="F81" s="301">
        <v>764806.51</v>
      </c>
      <c r="G81" s="301">
        <v>0</v>
      </c>
      <c r="H81" s="301">
        <v>24581.3</v>
      </c>
      <c r="J81">
        <v>100204.01</v>
      </c>
      <c r="K81">
        <v>4544.12</v>
      </c>
      <c r="N81" s="301">
        <v>9500</v>
      </c>
      <c r="Q81" s="301">
        <v>446.8</v>
      </c>
      <c r="T81">
        <v>130965.84</v>
      </c>
      <c r="V81">
        <v>613262.28</v>
      </c>
      <c r="W81" s="301">
        <v>316653.90999999997</v>
      </c>
      <c r="AA81" s="301">
        <v>553720</v>
      </c>
      <c r="AC81">
        <v>583008</v>
      </c>
      <c r="AD81">
        <v>1050</v>
      </c>
      <c r="AF81">
        <v>88256.6</v>
      </c>
      <c r="AG81">
        <v>6957.76</v>
      </c>
      <c r="AK81">
        <v>2552</v>
      </c>
      <c r="AM81" s="72">
        <f t="shared" si="7"/>
        <v>789387.81</v>
      </c>
      <c r="AN81" s="50">
        <f t="shared" si="8"/>
        <v>9946.7999999999993</v>
      </c>
      <c r="AO81" s="51">
        <f t="shared" si="9"/>
        <v>779441.01</v>
      </c>
      <c r="AP81" s="48">
        <f t="shared" si="10"/>
        <v>870373.90999999992</v>
      </c>
      <c r="AQ81" s="47">
        <f t="shared" si="11"/>
        <v>681824.36</v>
      </c>
      <c r="AR81" s="56">
        <f t="shared" si="12"/>
        <v>188549.54999999993</v>
      </c>
    </row>
    <row r="82" spans="1:44" ht="14.4" thickBot="1" x14ac:dyDescent="0.3">
      <c r="A82" s="38" t="s">
        <v>379</v>
      </c>
      <c r="B82" s="38" t="s">
        <v>380</v>
      </c>
      <c r="C82" s="63">
        <v>742</v>
      </c>
      <c r="D82" s="64" t="s">
        <v>749</v>
      </c>
      <c r="E82" t="s">
        <v>2881</v>
      </c>
      <c r="F82" s="301">
        <v>297954.37</v>
      </c>
      <c r="G82" s="301">
        <v>0</v>
      </c>
      <c r="H82" s="301">
        <v>17336.8</v>
      </c>
      <c r="J82">
        <v>422998.08</v>
      </c>
      <c r="K82">
        <v>150101.82</v>
      </c>
      <c r="N82" s="301">
        <v>2000</v>
      </c>
      <c r="P82" s="301">
        <v>4000</v>
      </c>
      <c r="Q82" s="301">
        <v>446.58</v>
      </c>
      <c r="T82">
        <v>288245.59000000003</v>
      </c>
      <c r="U82">
        <v>13300</v>
      </c>
      <c r="V82">
        <v>788047.76</v>
      </c>
      <c r="W82" s="301">
        <v>220685.81</v>
      </c>
      <c r="AA82" s="301">
        <v>237330</v>
      </c>
      <c r="AC82">
        <v>270562</v>
      </c>
      <c r="AE82">
        <v>1540</v>
      </c>
      <c r="AF82">
        <v>334596.84999999998</v>
      </c>
      <c r="AG82">
        <v>12227.12</v>
      </c>
      <c r="AK82">
        <v>500</v>
      </c>
      <c r="AM82" s="72">
        <f t="shared" si="7"/>
        <v>315291.17</v>
      </c>
      <c r="AN82" s="50">
        <f t="shared" si="8"/>
        <v>6446.58</v>
      </c>
      <c r="AO82" s="51">
        <f t="shared" si="9"/>
        <v>308844.58999999997</v>
      </c>
      <c r="AP82" s="48">
        <f t="shared" si="10"/>
        <v>458015.81</v>
      </c>
      <c r="AQ82" s="47">
        <f t="shared" si="11"/>
        <v>619425.97</v>
      </c>
      <c r="AR82" s="56">
        <f t="shared" si="12"/>
        <v>-161410.15999999997</v>
      </c>
    </row>
    <row r="83" spans="1:44" ht="14.4" thickBot="1" x14ac:dyDescent="0.3">
      <c r="A83" s="38" t="s">
        <v>379</v>
      </c>
      <c r="B83" s="38" t="s">
        <v>380</v>
      </c>
      <c r="C83" s="63">
        <v>697</v>
      </c>
      <c r="D83" s="64" t="s">
        <v>750</v>
      </c>
      <c r="E83" t="s">
        <v>2882</v>
      </c>
      <c r="F83" s="301">
        <v>653379.83999999997</v>
      </c>
      <c r="G83" s="301">
        <v>0</v>
      </c>
      <c r="H83" s="301">
        <v>118061.61</v>
      </c>
      <c r="J83">
        <v>260633.09</v>
      </c>
      <c r="K83">
        <v>75706.649999999994</v>
      </c>
      <c r="Q83" s="301">
        <v>3</v>
      </c>
      <c r="T83">
        <v>834631.4</v>
      </c>
      <c r="V83">
        <v>123193.16</v>
      </c>
      <c r="W83" s="301">
        <v>253218.4</v>
      </c>
      <c r="AA83" s="301">
        <v>203880</v>
      </c>
      <c r="AC83">
        <v>236880</v>
      </c>
      <c r="AF83">
        <v>25195.05</v>
      </c>
      <c r="AG83">
        <v>20605.72</v>
      </c>
      <c r="AM83" s="72">
        <f t="shared" si="7"/>
        <v>771441.45</v>
      </c>
      <c r="AN83" s="50">
        <f t="shared" si="8"/>
        <v>3</v>
      </c>
      <c r="AO83" s="51">
        <f t="shared" si="9"/>
        <v>771438.45</v>
      </c>
      <c r="AP83" s="48">
        <f t="shared" si="10"/>
        <v>457098.4</v>
      </c>
      <c r="AQ83" s="47">
        <f t="shared" si="11"/>
        <v>282680.77</v>
      </c>
      <c r="AR83" s="56">
        <f t="shared" si="12"/>
        <v>174417.63</v>
      </c>
    </row>
    <row r="84" spans="1:44" ht="14.4" thickBot="1" x14ac:dyDescent="0.3">
      <c r="A84" s="38" t="s">
        <v>379</v>
      </c>
      <c r="B84" s="38" t="s">
        <v>380</v>
      </c>
      <c r="C84" s="63">
        <v>783</v>
      </c>
      <c r="D84" s="64" t="s">
        <v>751</v>
      </c>
      <c r="E84" t="s">
        <v>2927</v>
      </c>
      <c r="F84" s="301">
        <v>525147.48</v>
      </c>
      <c r="G84" s="301">
        <v>0</v>
      </c>
      <c r="H84" s="301">
        <v>76504.98</v>
      </c>
      <c r="J84">
        <v>170164.36</v>
      </c>
      <c r="K84">
        <v>18401.12</v>
      </c>
      <c r="N84" s="301">
        <v>0</v>
      </c>
      <c r="P84" s="301">
        <v>33515</v>
      </c>
      <c r="Q84" s="301">
        <v>267.8</v>
      </c>
      <c r="T84">
        <v>-1490094.51</v>
      </c>
      <c r="V84">
        <v>2101746.27</v>
      </c>
      <c r="W84" s="301">
        <v>278055.32</v>
      </c>
      <c r="AA84" s="301">
        <v>376720</v>
      </c>
      <c r="AC84">
        <v>408952</v>
      </c>
      <c r="AF84">
        <v>24528.84</v>
      </c>
      <c r="AG84">
        <v>32676.9</v>
      </c>
      <c r="AK84">
        <v>500</v>
      </c>
      <c r="AM84" s="72">
        <f t="shared" si="7"/>
        <v>601652.46</v>
      </c>
      <c r="AN84" s="50">
        <f t="shared" si="8"/>
        <v>33782.800000000003</v>
      </c>
      <c r="AO84" s="51">
        <f t="shared" si="9"/>
        <v>567869.65999999992</v>
      </c>
      <c r="AP84" s="48">
        <f t="shared" si="10"/>
        <v>654775.32000000007</v>
      </c>
      <c r="AQ84" s="47">
        <f t="shared" si="11"/>
        <v>466657.74000000005</v>
      </c>
      <c r="AR84" s="56">
        <f t="shared" si="12"/>
        <v>188117.58000000002</v>
      </c>
    </row>
    <row r="85" spans="1:44" ht="14.4" thickBot="1" x14ac:dyDescent="0.3">
      <c r="A85" s="38" t="s">
        <v>383</v>
      </c>
      <c r="B85" s="38" t="s">
        <v>384</v>
      </c>
      <c r="C85" s="63">
        <v>3757</v>
      </c>
      <c r="D85" s="64" t="s">
        <v>752</v>
      </c>
      <c r="E85" t="s">
        <v>2883</v>
      </c>
      <c r="F85" s="301">
        <v>441890.45</v>
      </c>
      <c r="G85" s="301">
        <v>0</v>
      </c>
      <c r="H85" s="301">
        <v>41255.07</v>
      </c>
      <c r="J85">
        <v>1032267.77</v>
      </c>
      <c r="K85">
        <v>168065.82</v>
      </c>
      <c r="Q85" s="301">
        <v>-448</v>
      </c>
      <c r="T85">
        <v>1641534.04</v>
      </c>
      <c r="W85" s="301">
        <v>371243.81</v>
      </c>
      <c r="AA85" s="301">
        <v>534600</v>
      </c>
      <c r="AC85">
        <v>637894</v>
      </c>
      <c r="AF85">
        <v>93043.61</v>
      </c>
      <c r="AG85">
        <v>52713.13</v>
      </c>
      <c r="AM85" s="72">
        <f t="shared" si="7"/>
        <v>483145.52</v>
      </c>
      <c r="AN85" s="50">
        <f t="shared" si="8"/>
        <v>-448</v>
      </c>
      <c r="AO85" s="51">
        <f t="shared" si="9"/>
        <v>483593.52</v>
      </c>
      <c r="AP85" s="48">
        <f t="shared" si="10"/>
        <v>905843.81</v>
      </c>
      <c r="AQ85" s="47">
        <f t="shared" si="11"/>
        <v>783650.74</v>
      </c>
      <c r="AR85" s="56">
        <f t="shared" si="12"/>
        <v>122193.07000000007</v>
      </c>
    </row>
    <row r="86" spans="1:44" ht="14.4" thickBot="1" x14ac:dyDescent="0.3">
      <c r="A86" s="38" t="s">
        <v>383</v>
      </c>
      <c r="B86" s="38" t="s">
        <v>384</v>
      </c>
      <c r="C86" s="63">
        <v>7605</v>
      </c>
      <c r="D86" s="64" t="s">
        <v>753</v>
      </c>
      <c r="E86" t="s">
        <v>2884</v>
      </c>
      <c r="F86" s="301">
        <v>352829.43</v>
      </c>
      <c r="G86" s="301">
        <v>4910.6499999999996</v>
      </c>
      <c r="H86" s="301">
        <v>110953.11</v>
      </c>
      <c r="J86">
        <v>3101508.98</v>
      </c>
      <c r="K86">
        <v>317402.32</v>
      </c>
      <c r="N86" s="301">
        <v>0</v>
      </c>
      <c r="Q86" s="301">
        <v>-2900.52</v>
      </c>
      <c r="T86">
        <v>-10064784.810000001</v>
      </c>
      <c r="U86">
        <v>-126323.79</v>
      </c>
      <c r="V86">
        <v>14214425</v>
      </c>
      <c r="W86" s="301">
        <v>832745.77</v>
      </c>
      <c r="AC86">
        <v>266356</v>
      </c>
      <c r="AF86">
        <v>373102.55</v>
      </c>
      <c r="AG86">
        <v>123158.61</v>
      </c>
      <c r="AM86" s="72">
        <f t="shared" si="7"/>
        <v>468693.19</v>
      </c>
      <c r="AN86" s="50">
        <f t="shared" si="8"/>
        <v>-2900.52</v>
      </c>
      <c r="AO86" s="51">
        <f t="shared" si="9"/>
        <v>471593.71</v>
      </c>
      <c r="AP86" s="48">
        <f t="shared" si="10"/>
        <v>832745.77</v>
      </c>
      <c r="AQ86" s="47">
        <f t="shared" si="11"/>
        <v>762617.16</v>
      </c>
      <c r="AR86" s="56">
        <f t="shared" si="12"/>
        <v>70128.609999999986</v>
      </c>
    </row>
    <row r="87" spans="1:44" ht="14.4" thickBot="1" x14ac:dyDescent="0.3">
      <c r="A87" s="38" t="s">
        <v>383</v>
      </c>
      <c r="B87" s="38" t="s">
        <v>384</v>
      </c>
      <c r="C87" s="63">
        <v>7029</v>
      </c>
      <c r="D87" s="64" t="s">
        <v>754</v>
      </c>
      <c r="E87" t="s">
        <v>2885</v>
      </c>
      <c r="F87" s="301">
        <v>1397291.45</v>
      </c>
      <c r="G87" s="301">
        <v>0</v>
      </c>
      <c r="H87" s="301">
        <v>58154.2</v>
      </c>
      <c r="J87">
        <v>1169231.17</v>
      </c>
      <c r="K87">
        <v>330549.09000000003</v>
      </c>
      <c r="Q87" s="301">
        <v>17551.150000000001</v>
      </c>
      <c r="T87">
        <v>1848429.78</v>
      </c>
      <c r="U87">
        <v>-67771.600000000006</v>
      </c>
      <c r="V87">
        <v>1212550.31</v>
      </c>
      <c r="W87" s="301">
        <v>568358.32999999996</v>
      </c>
      <c r="AA87" s="301">
        <v>768014</v>
      </c>
      <c r="AC87">
        <v>867954</v>
      </c>
      <c r="AF87">
        <v>266234.81</v>
      </c>
      <c r="AG87">
        <v>18492.25</v>
      </c>
      <c r="AM87" s="72">
        <f t="shared" si="7"/>
        <v>1455445.65</v>
      </c>
      <c r="AN87" s="50">
        <f t="shared" si="8"/>
        <v>17551.150000000001</v>
      </c>
      <c r="AO87" s="51">
        <f t="shared" si="9"/>
        <v>1437894.5</v>
      </c>
      <c r="AP87" s="48">
        <f t="shared" si="10"/>
        <v>1336372.33</v>
      </c>
      <c r="AQ87" s="47">
        <f t="shared" si="11"/>
        <v>1152681.06</v>
      </c>
      <c r="AR87" s="56">
        <f t="shared" si="12"/>
        <v>183691.27000000002</v>
      </c>
    </row>
    <row r="88" spans="1:44" ht="14.4" thickBot="1" x14ac:dyDescent="0.3">
      <c r="A88" s="38" t="s">
        <v>383</v>
      </c>
      <c r="B88" s="38" t="s">
        <v>384</v>
      </c>
      <c r="C88" s="63">
        <v>4650</v>
      </c>
      <c r="D88" s="64" t="s">
        <v>755</v>
      </c>
      <c r="E88" t="s">
        <v>2886</v>
      </c>
      <c r="F88" s="301">
        <v>842368.21</v>
      </c>
      <c r="G88" s="301">
        <v>0</v>
      </c>
      <c r="H88" s="301">
        <v>92412.6</v>
      </c>
      <c r="J88">
        <v>2896066.52</v>
      </c>
      <c r="K88">
        <v>300532.5</v>
      </c>
      <c r="Q88" s="301">
        <v>-5380</v>
      </c>
      <c r="T88">
        <v>2826371.49</v>
      </c>
      <c r="V88">
        <v>1047464</v>
      </c>
      <c r="W88" s="301">
        <v>427011.63</v>
      </c>
      <c r="Y88" s="301">
        <v>58.19</v>
      </c>
      <c r="AA88" s="301">
        <v>669644</v>
      </c>
      <c r="AC88">
        <v>739371</v>
      </c>
      <c r="AF88">
        <v>72353.509999999995</v>
      </c>
      <c r="AG88">
        <v>94304.97</v>
      </c>
      <c r="AK88">
        <v>-184520</v>
      </c>
      <c r="AM88" s="72">
        <f t="shared" si="7"/>
        <v>934780.80999999994</v>
      </c>
      <c r="AN88" s="50">
        <f t="shared" si="8"/>
        <v>-5380</v>
      </c>
      <c r="AO88" s="51">
        <f t="shared" si="9"/>
        <v>940160.80999999994</v>
      </c>
      <c r="AP88" s="48">
        <f t="shared" si="10"/>
        <v>1096713.82</v>
      </c>
      <c r="AQ88" s="47">
        <f t="shared" si="11"/>
        <v>721509.48</v>
      </c>
      <c r="AR88" s="56">
        <f t="shared" si="12"/>
        <v>375204.34000000008</v>
      </c>
    </row>
    <row r="89" spans="1:44" ht="14.4" thickBot="1" x14ac:dyDescent="0.3">
      <c r="A89" s="38" t="s">
        <v>383</v>
      </c>
      <c r="B89" s="38" t="s">
        <v>384</v>
      </c>
      <c r="C89" s="63">
        <v>3899</v>
      </c>
      <c r="D89" s="64" t="s">
        <v>756</v>
      </c>
      <c r="E89" t="s">
        <v>2887</v>
      </c>
      <c r="F89" s="301">
        <v>440508.49</v>
      </c>
      <c r="G89" s="301">
        <v>1835</v>
      </c>
      <c r="H89" s="301">
        <v>412548.32</v>
      </c>
      <c r="J89">
        <v>1532810.14</v>
      </c>
      <c r="K89">
        <v>241775</v>
      </c>
      <c r="P89" s="301">
        <v>-750</v>
      </c>
      <c r="Q89" s="301">
        <v>-575.57000000000005</v>
      </c>
      <c r="T89">
        <v>149300.10999999999</v>
      </c>
      <c r="V89">
        <v>2617329.11</v>
      </c>
      <c r="W89" s="301">
        <v>315744.53999999998</v>
      </c>
      <c r="AA89" s="301">
        <v>435300</v>
      </c>
      <c r="AC89">
        <v>515570</v>
      </c>
      <c r="AE89">
        <v>7000</v>
      </c>
      <c r="AF89">
        <v>221376.15</v>
      </c>
      <c r="AG89">
        <v>62775.09</v>
      </c>
      <c r="AM89" s="72">
        <f t="shared" si="7"/>
        <v>854891.81</v>
      </c>
      <c r="AN89" s="50">
        <f t="shared" si="8"/>
        <v>-1325.5700000000002</v>
      </c>
      <c r="AO89" s="51">
        <f t="shared" si="9"/>
        <v>856217.38</v>
      </c>
      <c r="AP89" s="48">
        <f t="shared" si="10"/>
        <v>751044.54</v>
      </c>
      <c r="AQ89" s="47">
        <f t="shared" si="11"/>
        <v>806721.24</v>
      </c>
      <c r="AR89" s="56">
        <f t="shared" si="12"/>
        <v>-55676.699999999953</v>
      </c>
    </row>
    <row r="90" spans="1:44" ht="14.4" thickBot="1" x14ac:dyDescent="0.3">
      <c r="A90" s="38" t="s">
        <v>383</v>
      </c>
      <c r="B90" s="38" t="s">
        <v>384</v>
      </c>
      <c r="C90" s="63">
        <v>1800</v>
      </c>
      <c r="D90" s="64" t="s">
        <v>757</v>
      </c>
      <c r="E90" t="s">
        <v>2888</v>
      </c>
      <c r="F90" s="301">
        <v>394845.17</v>
      </c>
      <c r="G90" s="301">
        <v>18216.75</v>
      </c>
      <c r="H90" s="301">
        <v>10312.459999999999</v>
      </c>
      <c r="J90">
        <v>433528.64</v>
      </c>
      <c r="K90">
        <v>38648.720000000001</v>
      </c>
      <c r="Q90" s="301">
        <v>-1187</v>
      </c>
      <c r="T90">
        <v>1808607.12</v>
      </c>
      <c r="V90">
        <v>-1047464</v>
      </c>
      <c r="W90" s="301">
        <v>383623.63</v>
      </c>
      <c r="AA90" s="301">
        <v>151040</v>
      </c>
      <c r="AC90">
        <v>216610</v>
      </c>
      <c r="AF90">
        <v>80029.81</v>
      </c>
      <c r="AG90">
        <v>36948.199999999997</v>
      </c>
      <c r="AM90" s="72">
        <f t="shared" si="7"/>
        <v>423374.38</v>
      </c>
      <c r="AN90" s="50">
        <f t="shared" si="8"/>
        <v>-1187</v>
      </c>
      <c r="AO90" s="51">
        <f t="shared" si="9"/>
        <v>424561.38</v>
      </c>
      <c r="AP90" s="48">
        <f t="shared" si="10"/>
        <v>534663.63</v>
      </c>
      <c r="AQ90" s="47">
        <f t="shared" si="11"/>
        <v>333588.01</v>
      </c>
      <c r="AR90" s="56">
        <f t="shared" si="12"/>
        <v>201075.62</v>
      </c>
    </row>
    <row r="91" spans="1:44" ht="14.4" thickBot="1" x14ac:dyDescent="0.3">
      <c r="A91" s="38" t="s">
        <v>383</v>
      </c>
      <c r="B91" s="38" t="s">
        <v>384</v>
      </c>
      <c r="C91" s="63">
        <v>5876</v>
      </c>
      <c r="D91" s="64" t="s">
        <v>758</v>
      </c>
      <c r="E91" t="s">
        <v>2889</v>
      </c>
      <c r="F91" s="301">
        <v>551557.37</v>
      </c>
      <c r="G91" s="301">
        <v>0</v>
      </c>
      <c r="H91" s="301">
        <v>779349.31</v>
      </c>
      <c r="J91">
        <v>8528681.8599999994</v>
      </c>
      <c r="K91">
        <v>285008.11</v>
      </c>
      <c r="N91" s="301">
        <v>0</v>
      </c>
      <c r="Q91" s="301">
        <v>2145.7199999999998</v>
      </c>
      <c r="T91">
        <v>344198.76</v>
      </c>
      <c r="U91">
        <v>8363904.2199999997</v>
      </c>
      <c r="V91">
        <v>1215671.21</v>
      </c>
      <c r="W91" s="301">
        <v>873783.92</v>
      </c>
      <c r="AA91" s="301">
        <v>861080</v>
      </c>
      <c r="AC91">
        <v>1068527</v>
      </c>
      <c r="AF91">
        <v>127159.89</v>
      </c>
      <c r="AG91">
        <v>67700.289999999994</v>
      </c>
      <c r="AK91">
        <v>98100</v>
      </c>
      <c r="AM91" s="72">
        <f t="shared" si="7"/>
        <v>1330906.6800000002</v>
      </c>
      <c r="AN91" s="50">
        <f t="shared" si="8"/>
        <v>2145.7199999999998</v>
      </c>
      <c r="AO91" s="51">
        <f t="shared" si="9"/>
        <v>1328760.9600000002</v>
      </c>
      <c r="AP91" s="48">
        <f t="shared" si="10"/>
        <v>1734863.92</v>
      </c>
      <c r="AQ91" s="47">
        <f t="shared" si="11"/>
        <v>1361487.18</v>
      </c>
      <c r="AR91" s="56">
        <f t="shared" si="12"/>
        <v>373376.74</v>
      </c>
    </row>
    <row r="92" spans="1:44" ht="14.4" thickBot="1" x14ac:dyDescent="0.3">
      <c r="A92" s="38" t="s">
        <v>383</v>
      </c>
      <c r="B92" s="38" t="s">
        <v>384</v>
      </c>
      <c r="C92" s="63">
        <v>1689</v>
      </c>
      <c r="D92" s="64" t="s">
        <v>759</v>
      </c>
      <c r="E92" t="s">
        <v>2890</v>
      </c>
      <c r="F92" s="301">
        <v>450528.96</v>
      </c>
      <c r="G92" s="301">
        <v>0</v>
      </c>
      <c r="H92" s="301">
        <v>64924.36</v>
      </c>
      <c r="J92">
        <v>907684.91</v>
      </c>
      <c r="K92">
        <v>2040625.58</v>
      </c>
      <c r="N92" s="301">
        <v>7008.88</v>
      </c>
      <c r="Q92" s="301">
        <v>-2749.54</v>
      </c>
      <c r="T92">
        <v>1710836.75</v>
      </c>
      <c r="U92">
        <v>-137522.31</v>
      </c>
      <c r="V92">
        <v>1849378.08</v>
      </c>
      <c r="W92" s="301">
        <v>262828.42</v>
      </c>
      <c r="AA92" s="301">
        <v>733800</v>
      </c>
      <c r="AB92" s="301">
        <v>1362</v>
      </c>
      <c r="AC92">
        <v>776783</v>
      </c>
      <c r="AF92">
        <v>43903.19</v>
      </c>
      <c r="AG92">
        <v>49172.28</v>
      </c>
      <c r="AM92" s="72">
        <f t="shared" si="7"/>
        <v>515453.32</v>
      </c>
      <c r="AN92" s="50">
        <f t="shared" si="8"/>
        <v>4259.34</v>
      </c>
      <c r="AO92" s="51">
        <f t="shared" si="9"/>
        <v>511193.98</v>
      </c>
      <c r="AP92" s="48">
        <f t="shared" si="10"/>
        <v>997990.41999999993</v>
      </c>
      <c r="AQ92" s="47">
        <f t="shared" si="11"/>
        <v>869858.47</v>
      </c>
      <c r="AR92" s="56">
        <f t="shared" si="12"/>
        <v>128131.94999999995</v>
      </c>
    </row>
    <row r="93" spans="1:44" ht="14.4" thickBot="1" x14ac:dyDescent="0.3">
      <c r="A93" s="38" t="s">
        <v>383</v>
      </c>
      <c r="B93" s="38" t="s">
        <v>384</v>
      </c>
      <c r="C93" s="63">
        <v>3572</v>
      </c>
      <c r="D93" s="64" t="s">
        <v>760</v>
      </c>
      <c r="E93" t="s">
        <v>2891</v>
      </c>
      <c r="F93" s="301">
        <v>764727.95</v>
      </c>
      <c r="G93" s="301">
        <v>0</v>
      </c>
      <c r="H93" s="301">
        <v>57613.42</v>
      </c>
      <c r="J93">
        <v>1128277.73</v>
      </c>
      <c r="K93">
        <v>45183.01</v>
      </c>
      <c r="T93">
        <v>-316370.14</v>
      </c>
      <c r="U93">
        <v>2136554.41</v>
      </c>
      <c r="V93">
        <v>281440</v>
      </c>
      <c r="W93" s="301">
        <v>331094.38</v>
      </c>
      <c r="AC93">
        <v>71982</v>
      </c>
      <c r="AF93">
        <v>76234.31</v>
      </c>
      <c r="AG93">
        <v>132250.23000000001</v>
      </c>
      <c r="AM93" s="72">
        <f t="shared" si="7"/>
        <v>822341.37</v>
      </c>
      <c r="AN93" s="50">
        <f t="shared" si="8"/>
        <v>0</v>
      </c>
      <c r="AO93" s="51">
        <f t="shared" si="9"/>
        <v>822341.37</v>
      </c>
      <c r="AP93" s="48">
        <f t="shared" si="10"/>
        <v>331094.38</v>
      </c>
      <c r="AQ93" s="47">
        <f t="shared" si="11"/>
        <v>280466.54000000004</v>
      </c>
      <c r="AR93" s="56">
        <f t="shared" si="12"/>
        <v>50627.839999999967</v>
      </c>
    </row>
    <row r="94" spans="1:44" ht="14.4" thickBot="1" x14ac:dyDescent="0.3">
      <c r="A94" s="38" t="s">
        <v>383</v>
      </c>
      <c r="B94" s="38" t="s">
        <v>384</v>
      </c>
      <c r="C94" s="63">
        <v>3222</v>
      </c>
      <c r="D94" s="64" t="s">
        <v>761</v>
      </c>
      <c r="E94" t="s">
        <v>2892</v>
      </c>
      <c r="F94" s="301">
        <v>363755.67</v>
      </c>
      <c r="G94" s="301">
        <v>11026</v>
      </c>
      <c r="H94" s="301">
        <v>59662.84</v>
      </c>
      <c r="J94">
        <v>3453212.22</v>
      </c>
      <c r="K94">
        <v>198849.82</v>
      </c>
      <c r="Q94" s="301">
        <v>8615.11</v>
      </c>
      <c r="T94">
        <v>1244046.8500000001</v>
      </c>
      <c r="V94">
        <v>2812906.16</v>
      </c>
      <c r="W94" s="301">
        <v>370394.51</v>
      </c>
      <c r="AA94" s="301">
        <v>515380</v>
      </c>
      <c r="AC94">
        <v>590471</v>
      </c>
      <c r="AF94">
        <v>56790.16</v>
      </c>
      <c r="AG94">
        <v>116324.92</v>
      </c>
      <c r="AM94" s="72">
        <f t="shared" si="7"/>
        <v>434444.51</v>
      </c>
      <c r="AN94" s="50">
        <f t="shared" si="8"/>
        <v>8615.11</v>
      </c>
      <c r="AO94" s="51">
        <f t="shared" si="9"/>
        <v>425829.4</v>
      </c>
      <c r="AP94" s="48">
        <f t="shared" si="10"/>
        <v>885774.51</v>
      </c>
      <c r="AQ94" s="47">
        <f t="shared" si="11"/>
        <v>763586.08000000007</v>
      </c>
      <c r="AR94" s="56">
        <f t="shared" si="12"/>
        <v>122188.42999999993</v>
      </c>
    </row>
    <row r="95" spans="1:44" ht="14.4" thickBot="1" x14ac:dyDescent="0.3">
      <c r="A95" s="38" t="s">
        <v>383</v>
      </c>
      <c r="B95" s="38" t="s">
        <v>384</v>
      </c>
      <c r="C95" s="63">
        <v>3078</v>
      </c>
      <c r="D95" s="64" t="s">
        <v>762</v>
      </c>
      <c r="E95" t="s">
        <v>2893</v>
      </c>
      <c r="F95" s="301">
        <v>547956.68000000005</v>
      </c>
      <c r="G95" s="301">
        <v>583.5</v>
      </c>
      <c r="H95" s="301">
        <v>20033.91</v>
      </c>
      <c r="I95" s="301">
        <v>0</v>
      </c>
      <c r="J95">
        <v>2756222.12</v>
      </c>
      <c r="K95">
        <v>23442.86</v>
      </c>
      <c r="L95">
        <v>0</v>
      </c>
      <c r="M95">
        <v>0</v>
      </c>
      <c r="N95" s="301">
        <v>0</v>
      </c>
      <c r="O95" s="301">
        <v>0</v>
      </c>
      <c r="P95" s="301">
        <v>0</v>
      </c>
      <c r="Q95" s="301">
        <v>-2091.87</v>
      </c>
      <c r="R95" s="301">
        <v>0</v>
      </c>
      <c r="S95">
        <v>134365</v>
      </c>
      <c r="T95">
        <v>2175299.37</v>
      </c>
      <c r="U95">
        <v>57800</v>
      </c>
      <c r="V95">
        <v>1047464</v>
      </c>
      <c r="W95" s="301">
        <v>277217.08</v>
      </c>
      <c r="AA95" s="301">
        <v>490160</v>
      </c>
      <c r="AC95">
        <v>585709</v>
      </c>
      <c r="AF95">
        <v>73263.22</v>
      </c>
      <c r="AG95">
        <v>75052.289999999994</v>
      </c>
      <c r="AM95" s="72">
        <f t="shared" si="7"/>
        <v>568574.09000000008</v>
      </c>
      <c r="AN95" s="50">
        <f t="shared" si="8"/>
        <v>-2091.87</v>
      </c>
      <c r="AO95" s="51">
        <f t="shared" si="9"/>
        <v>570665.96000000008</v>
      </c>
      <c r="AP95" s="48">
        <f t="shared" si="10"/>
        <v>767377.08000000007</v>
      </c>
      <c r="AQ95" s="47">
        <f t="shared" si="11"/>
        <v>734024.51</v>
      </c>
      <c r="AR95" s="56">
        <f t="shared" si="12"/>
        <v>33352.570000000065</v>
      </c>
    </row>
    <row r="96" spans="1:44" ht="14.4" thickBot="1" x14ac:dyDescent="0.3">
      <c r="A96" s="38" t="s">
        <v>383</v>
      </c>
      <c r="B96" s="38" t="s">
        <v>384</v>
      </c>
      <c r="C96" s="63">
        <v>4264</v>
      </c>
      <c r="D96" s="64" t="s">
        <v>763</v>
      </c>
      <c r="E96" t="s">
        <v>2894</v>
      </c>
      <c r="F96" s="301">
        <v>627055.63</v>
      </c>
      <c r="G96" s="301">
        <v>0</v>
      </c>
      <c r="H96" s="301">
        <v>48729.86</v>
      </c>
      <c r="J96">
        <v>744434.61</v>
      </c>
      <c r="K96">
        <v>1023463.07</v>
      </c>
      <c r="N96" s="301">
        <v>0</v>
      </c>
      <c r="Q96" s="301">
        <v>155.22999999999999</v>
      </c>
      <c r="S96">
        <v>77785</v>
      </c>
      <c r="T96">
        <v>913585.42</v>
      </c>
      <c r="V96">
        <v>1334838.29</v>
      </c>
      <c r="W96" s="301">
        <v>620714.09</v>
      </c>
      <c r="AC96">
        <v>89882</v>
      </c>
      <c r="AF96">
        <v>164681.31</v>
      </c>
      <c r="AG96">
        <v>122431.55</v>
      </c>
      <c r="AM96" s="72">
        <f t="shared" si="7"/>
        <v>675785.49</v>
      </c>
      <c r="AN96" s="50">
        <f t="shared" si="8"/>
        <v>155.22999999999999</v>
      </c>
      <c r="AO96" s="51">
        <f t="shared" si="9"/>
        <v>675630.26</v>
      </c>
      <c r="AP96" s="48">
        <f t="shared" si="10"/>
        <v>620714.09</v>
      </c>
      <c r="AQ96" s="47">
        <f t="shared" si="11"/>
        <v>376994.86</v>
      </c>
      <c r="AR96" s="56">
        <f t="shared" si="12"/>
        <v>243719.22999999998</v>
      </c>
    </row>
    <row r="97" spans="1:44" ht="14.4" thickBot="1" x14ac:dyDescent="0.3">
      <c r="A97" s="38" t="s">
        <v>383</v>
      </c>
      <c r="B97" s="38" t="s">
        <v>384</v>
      </c>
      <c r="C97" s="63">
        <v>5763</v>
      </c>
      <c r="D97" s="64" t="s">
        <v>764</v>
      </c>
      <c r="E97" t="s">
        <v>2895</v>
      </c>
      <c r="F97" s="301">
        <v>226020.64</v>
      </c>
      <c r="G97" s="301">
        <v>0</v>
      </c>
      <c r="H97" s="301">
        <v>45312.58</v>
      </c>
      <c r="J97">
        <v>1286589.19</v>
      </c>
      <c r="K97">
        <v>1297901.94</v>
      </c>
      <c r="N97" s="301">
        <v>0</v>
      </c>
      <c r="Q97" s="301">
        <v>-139.88</v>
      </c>
      <c r="S97">
        <v>70219</v>
      </c>
      <c r="T97">
        <v>1858090.59</v>
      </c>
      <c r="U97">
        <v>270732</v>
      </c>
      <c r="V97">
        <v>613325.81999999995</v>
      </c>
      <c r="W97" s="301">
        <v>364424.06</v>
      </c>
      <c r="X97" s="301">
        <v>100000</v>
      </c>
      <c r="AA97" s="301">
        <v>362010</v>
      </c>
      <c r="AC97">
        <v>499440</v>
      </c>
      <c r="AD97">
        <v>13500</v>
      </c>
      <c r="AF97">
        <v>116909.24</v>
      </c>
      <c r="AG97">
        <v>412</v>
      </c>
      <c r="AM97" s="72">
        <f t="shared" si="7"/>
        <v>271333.22000000003</v>
      </c>
      <c r="AN97" s="50">
        <f t="shared" si="8"/>
        <v>-139.88</v>
      </c>
      <c r="AO97" s="51">
        <f t="shared" si="9"/>
        <v>271473.10000000003</v>
      </c>
      <c r="AP97" s="48">
        <f t="shared" si="10"/>
        <v>826434.06</v>
      </c>
      <c r="AQ97" s="47">
        <f t="shared" si="11"/>
        <v>630261.24</v>
      </c>
      <c r="AR97" s="56">
        <f t="shared" si="12"/>
        <v>196172.82000000007</v>
      </c>
    </row>
    <row r="98" spans="1:44" ht="14.4" thickBot="1" x14ac:dyDescent="0.3">
      <c r="A98" s="38" t="s">
        <v>383</v>
      </c>
      <c r="B98" s="38" t="s">
        <v>384</v>
      </c>
      <c r="C98" s="63">
        <v>3934</v>
      </c>
      <c r="D98" s="64" t="s">
        <v>765</v>
      </c>
      <c r="E98" t="s">
        <v>2896</v>
      </c>
      <c r="F98" s="301">
        <v>438380.04</v>
      </c>
      <c r="G98" s="301">
        <v>0</v>
      </c>
      <c r="H98" s="301">
        <v>128719.12</v>
      </c>
      <c r="J98">
        <v>758999.75</v>
      </c>
      <c r="K98">
        <v>15737.53</v>
      </c>
      <c r="Q98" s="301">
        <v>-2084</v>
      </c>
      <c r="T98">
        <v>-534474.25</v>
      </c>
      <c r="V98">
        <v>1790978.12</v>
      </c>
      <c r="W98" s="301">
        <v>476321.76</v>
      </c>
      <c r="AA98" s="301">
        <v>525070.80000000005</v>
      </c>
      <c r="AC98">
        <v>561820.80000000005</v>
      </c>
      <c r="AF98">
        <v>80651.69</v>
      </c>
      <c r="AG98">
        <v>46255.48</v>
      </c>
      <c r="AK98">
        <v>102628.02</v>
      </c>
      <c r="AM98" s="72">
        <f t="shared" si="7"/>
        <v>567099.15999999992</v>
      </c>
      <c r="AN98" s="50">
        <f t="shared" si="8"/>
        <v>-2084</v>
      </c>
      <c r="AO98" s="51">
        <f t="shared" si="9"/>
        <v>569183.15999999992</v>
      </c>
      <c r="AP98" s="48">
        <f t="shared" si="10"/>
        <v>1001392.56</v>
      </c>
      <c r="AQ98" s="47">
        <f t="shared" si="11"/>
        <v>791355.99</v>
      </c>
      <c r="AR98" s="56">
        <f t="shared" si="12"/>
        <v>210036.57000000007</v>
      </c>
    </row>
    <row r="99" spans="1:44" ht="14.4" thickBot="1" x14ac:dyDescent="0.3">
      <c r="A99" s="38" t="s">
        <v>383</v>
      </c>
      <c r="B99" s="38" t="s">
        <v>384</v>
      </c>
      <c r="C99" s="63">
        <v>5633</v>
      </c>
      <c r="D99" s="64" t="s">
        <v>766</v>
      </c>
      <c r="E99" t="s">
        <v>2897</v>
      </c>
      <c r="F99" s="301">
        <v>938274.55</v>
      </c>
      <c r="G99" s="301">
        <v>0</v>
      </c>
      <c r="H99" s="301">
        <v>44600.91</v>
      </c>
      <c r="J99">
        <v>3869459.93</v>
      </c>
      <c r="K99">
        <v>1184401.9199999999</v>
      </c>
      <c r="N99" s="301">
        <v>0</v>
      </c>
      <c r="Q99" s="301">
        <v>0</v>
      </c>
      <c r="S99">
        <v>123804</v>
      </c>
      <c r="U99">
        <v>5007971.3899999997</v>
      </c>
      <c r="V99">
        <v>1047464</v>
      </c>
      <c r="W99" s="301">
        <v>574830.65</v>
      </c>
      <c r="Y99" s="301">
        <v>14.49</v>
      </c>
      <c r="AA99" s="301">
        <v>1208280</v>
      </c>
      <c r="AC99">
        <v>1325038</v>
      </c>
      <c r="AF99">
        <v>133096.07999999999</v>
      </c>
      <c r="AG99">
        <v>222973.14</v>
      </c>
      <c r="AM99" s="72">
        <f t="shared" si="7"/>
        <v>982875.46000000008</v>
      </c>
      <c r="AN99" s="50">
        <f t="shared" si="8"/>
        <v>0</v>
      </c>
      <c r="AO99" s="51">
        <f t="shared" si="9"/>
        <v>982875.46000000008</v>
      </c>
      <c r="AP99" s="48">
        <f t="shared" si="10"/>
        <v>1783125.1400000001</v>
      </c>
      <c r="AQ99" s="47">
        <f t="shared" si="11"/>
        <v>1681107.2200000002</v>
      </c>
      <c r="AR99" s="56">
        <f t="shared" si="12"/>
        <v>102017.91999999993</v>
      </c>
    </row>
    <row r="100" spans="1:44" ht="14.4" thickBot="1" x14ac:dyDescent="0.3">
      <c r="A100" s="38" t="s">
        <v>383</v>
      </c>
      <c r="B100" s="38" t="s">
        <v>384</v>
      </c>
      <c r="C100" s="63">
        <v>3215</v>
      </c>
      <c r="D100" s="64" t="s">
        <v>767</v>
      </c>
      <c r="E100" t="s">
        <v>2898</v>
      </c>
      <c r="F100" s="301">
        <v>336017.12</v>
      </c>
      <c r="G100" s="301">
        <v>14800</v>
      </c>
      <c r="H100" s="301">
        <v>5884.45</v>
      </c>
      <c r="J100">
        <v>990796.19</v>
      </c>
      <c r="K100">
        <v>56666.31</v>
      </c>
      <c r="P100" s="301">
        <v>24000</v>
      </c>
      <c r="Q100" s="301">
        <v>-2265.1799999999998</v>
      </c>
      <c r="T100">
        <v>-392574.69</v>
      </c>
      <c r="U100">
        <v>48</v>
      </c>
      <c r="V100">
        <v>1768225.65</v>
      </c>
      <c r="W100" s="301">
        <v>419020.23</v>
      </c>
      <c r="AC100">
        <v>88593</v>
      </c>
      <c r="AF100">
        <v>163578.62</v>
      </c>
      <c r="AG100">
        <v>50468.32</v>
      </c>
      <c r="AM100" s="72">
        <f t="shared" si="7"/>
        <v>356701.57</v>
      </c>
      <c r="AN100" s="50">
        <f t="shared" si="8"/>
        <v>21734.82</v>
      </c>
      <c r="AO100" s="51">
        <f t="shared" si="9"/>
        <v>334966.75</v>
      </c>
      <c r="AP100" s="48">
        <f t="shared" si="10"/>
        <v>419020.23</v>
      </c>
      <c r="AQ100" s="47">
        <f t="shared" si="11"/>
        <v>302639.94</v>
      </c>
      <c r="AR100" s="56">
        <f t="shared" si="12"/>
        <v>116380.28999999998</v>
      </c>
    </row>
    <row r="101" spans="1:44" ht="14.4" thickBot="1" x14ac:dyDescent="0.3">
      <c r="A101" s="38" t="s">
        <v>383</v>
      </c>
      <c r="B101" s="38" t="s">
        <v>384</v>
      </c>
      <c r="C101" s="63">
        <v>4457</v>
      </c>
      <c r="D101" s="64" t="s">
        <v>768</v>
      </c>
      <c r="E101" t="s">
        <v>2928</v>
      </c>
      <c r="F101" s="301">
        <v>215077.67</v>
      </c>
      <c r="G101" s="301">
        <v>0</v>
      </c>
      <c r="H101" s="301">
        <v>105051.46</v>
      </c>
      <c r="J101">
        <v>482118.58</v>
      </c>
      <c r="K101">
        <v>124562.49</v>
      </c>
      <c r="N101" s="301">
        <v>1620</v>
      </c>
      <c r="Q101" s="301">
        <v>-2855.1</v>
      </c>
      <c r="T101">
        <v>-626956.30000000005</v>
      </c>
      <c r="U101">
        <v>1100</v>
      </c>
      <c r="V101">
        <v>1440650.38</v>
      </c>
      <c r="W101" s="301">
        <v>561584.72</v>
      </c>
      <c r="AA101" s="301">
        <v>619600</v>
      </c>
      <c r="AC101">
        <v>709154</v>
      </c>
      <c r="AF101">
        <v>135977.98000000001</v>
      </c>
      <c r="AG101">
        <v>76757.52</v>
      </c>
      <c r="AM101" s="72">
        <f t="shared" si="7"/>
        <v>320129.13</v>
      </c>
      <c r="AN101" s="50">
        <f t="shared" si="8"/>
        <v>-1235.0999999999999</v>
      </c>
      <c r="AO101" s="51">
        <f t="shared" si="9"/>
        <v>321364.23</v>
      </c>
      <c r="AP101" s="48">
        <f t="shared" si="10"/>
        <v>1181184.72</v>
      </c>
      <c r="AQ101" s="47">
        <f t="shared" si="11"/>
        <v>921889.5</v>
      </c>
      <c r="AR101" s="56">
        <f t="shared" si="12"/>
        <v>259295.21999999997</v>
      </c>
    </row>
    <row r="102" spans="1:44" ht="14.4" thickBot="1" x14ac:dyDescent="0.3">
      <c r="A102" s="38" t="s">
        <v>387</v>
      </c>
      <c r="B102" s="38" t="s">
        <v>388</v>
      </c>
      <c r="C102" s="63">
        <v>2578</v>
      </c>
      <c r="D102" s="64" t="s">
        <v>769</v>
      </c>
      <c r="E102" t="s">
        <v>2899</v>
      </c>
      <c r="F102" s="301">
        <v>856631.97</v>
      </c>
      <c r="G102" s="301">
        <v>0</v>
      </c>
      <c r="H102" s="301">
        <v>14048.95</v>
      </c>
      <c r="J102">
        <v>1169036.8899999999</v>
      </c>
      <c r="K102">
        <v>555802.88</v>
      </c>
      <c r="N102" s="301">
        <v>118120</v>
      </c>
      <c r="Q102" s="301">
        <v>4595.17</v>
      </c>
      <c r="U102">
        <v>2261731.25</v>
      </c>
      <c r="W102" s="301">
        <v>389716.73</v>
      </c>
      <c r="Y102" s="301">
        <v>1131.5999999999999</v>
      </c>
      <c r="AA102" s="301">
        <v>494560</v>
      </c>
      <c r="AB102" s="301">
        <v>1500</v>
      </c>
      <c r="AC102">
        <v>544222</v>
      </c>
      <c r="AD102">
        <v>1610</v>
      </c>
      <c r="AE102">
        <v>1080</v>
      </c>
      <c r="AF102">
        <v>58985</v>
      </c>
      <c r="AG102">
        <v>89721.31</v>
      </c>
      <c r="AK102">
        <v>7415.75</v>
      </c>
      <c r="AM102" s="72">
        <f t="shared" si="7"/>
        <v>870680.91999999993</v>
      </c>
      <c r="AN102" s="50">
        <f t="shared" si="8"/>
        <v>122715.17</v>
      </c>
      <c r="AO102" s="51">
        <f t="shared" si="9"/>
        <v>747965.74999999988</v>
      </c>
      <c r="AP102" s="48">
        <f t="shared" si="10"/>
        <v>886908.33</v>
      </c>
      <c r="AQ102" s="47">
        <f t="shared" si="11"/>
        <v>703034.06</v>
      </c>
      <c r="AR102" s="56">
        <f t="shared" si="12"/>
        <v>183874.2699999999</v>
      </c>
    </row>
    <row r="103" spans="1:44" ht="14.4" thickBot="1" x14ac:dyDescent="0.3">
      <c r="A103" s="38" t="s">
        <v>387</v>
      </c>
      <c r="B103" s="38" t="s">
        <v>388</v>
      </c>
      <c r="C103" s="63">
        <v>5205</v>
      </c>
      <c r="D103" s="64" t="s">
        <v>770</v>
      </c>
      <c r="E103" t="s">
        <v>2900</v>
      </c>
      <c r="F103" s="301">
        <v>284363.34999999998</v>
      </c>
      <c r="G103" s="301">
        <v>0</v>
      </c>
      <c r="H103" s="301">
        <v>78800.63</v>
      </c>
      <c r="J103">
        <v>819575.5</v>
      </c>
      <c r="K103">
        <v>271474.21999999997</v>
      </c>
      <c r="N103" s="301">
        <v>0</v>
      </c>
      <c r="Q103" s="301">
        <v>666.8</v>
      </c>
      <c r="U103">
        <v>-1612010.96</v>
      </c>
      <c r="V103">
        <v>3137825</v>
      </c>
      <c r="W103" s="301">
        <v>273331.45</v>
      </c>
      <c r="AA103" s="301">
        <v>840000</v>
      </c>
      <c r="AB103" s="301">
        <v>7500</v>
      </c>
      <c r="AC103">
        <v>913828</v>
      </c>
      <c r="AF103">
        <v>71528.05</v>
      </c>
      <c r="AG103">
        <v>81070.02</v>
      </c>
      <c r="AK103">
        <v>1862</v>
      </c>
      <c r="AM103" s="72">
        <f t="shared" si="7"/>
        <v>363163.98</v>
      </c>
      <c r="AN103" s="50">
        <f t="shared" si="8"/>
        <v>666.8</v>
      </c>
      <c r="AO103" s="51">
        <f t="shared" si="9"/>
        <v>362497.18</v>
      </c>
      <c r="AP103" s="48">
        <f t="shared" si="10"/>
        <v>1120831.45</v>
      </c>
      <c r="AQ103" s="47">
        <f t="shared" si="11"/>
        <v>1068288.07</v>
      </c>
      <c r="AR103" s="56">
        <f t="shared" si="12"/>
        <v>52543.379999999888</v>
      </c>
    </row>
    <row r="104" spans="1:44" ht="14.4" thickBot="1" x14ac:dyDescent="0.3">
      <c r="A104" s="38" t="s">
        <v>387</v>
      </c>
      <c r="B104" s="38" t="s">
        <v>388</v>
      </c>
      <c r="C104" s="63">
        <v>2942</v>
      </c>
      <c r="D104" s="64" t="s">
        <v>771</v>
      </c>
      <c r="E104" t="s">
        <v>2903</v>
      </c>
      <c r="F104" s="301">
        <v>150001.67000000001</v>
      </c>
      <c r="G104" s="301">
        <v>0</v>
      </c>
      <c r="H104" s="301">
        <v>68277.23</v>
      </c>
      <c r="J104">
        <v>631031.49</v>
      </c>
      <c r="K104">
        <v>414928.48</v>
      </c>
      <c r="N104" s="301">
        <v>0</v>
      </c>
      <c r="Q104" s="301">
        <v>8144.38</v>
      </c>
      <c r="U104">
        <v>2121877.92</v>
      </c>
      <c r="W104" s="301">
        <v>514058.63</v>
      </c>
      <c r="AA104" s="301">
        <v>569700</v>
      </c>
      <c r="AB104" s="301">
        <v>6000</v>
      </c>
      <c r="AC104">
        <v>615852</v>
      </c>
      <c r="AF104">
        <v>91357.37</v>
      </c>
      <c r="AG104">
        <v>1105843.46</v>
      </c>
      <c r="AK104">
        <v>15142.2</v>
      </c>
      <c r="AM104" s="72">
        <f t="shared" si="7"/>
        <v>218278.90000000002</v>
      </c>
      <c r="AN104" s="50">
        <f t="shared" si="8"/>
        <v>8144.38</v>
      </c>
      <c r="AO104" s="51">
        <f t="shared" si="9"/>
        <v>210134.52000000002</v>
      </c>
      <c r="AP104" s="48">
        <f t="shared" si="10"/>
        <v>1089758.6299999999</v>
      </c>
      <c r="AQ104" s="47">
        <f t="shared" si="11"/>
        <v>1828195.03</v>
      </c>
      <c r="AR104" s="56">
        <f t="shared" si="12"/>
        <v>-738436.40000000014</v>
      </c>
    </row>
    <row r="105" spans="1:44" ht="14.4" thickBot="1" x14ac:dyDescent="0.3">
      <c r="A105" s="38" t="s">
        <v>387</v>
      </c>
      <c r="B105" s="38" t="s">
        <v>388</v>
      </c>
      <c r="C105" s="63">
        <v>3193</v>
      </c>
      <c r="D105" s="64" t="s">
        <v>772</v>
      </c>
      <c r="E105" t="s">
        <v>2904</v>
      </c>
      <c r="F105" s="301">
        <v>497660.87</v>
      </c>
      <c r="G105" s="301">
        <v>0</v>
      </c>
      <c r="H105" s="301">
        <v>111327.21</v>
      </c>
      <c r="J105">
        <v>397516.25</v>
      </c>
      <c r="K105">
        <v>293085.53000000003</v>
      </c>
      <c r="N105" s="301">
        <v>-70000</v>
      </c>
      <c r="Q105" s="301">
        <v>1844.86</v>
      </c>
      <c r="U105">
        <v>-966026.35</v>
      </c>
      <c r="V105">
        <v>2219622</v>
      </c>
      <c r="W105" s="301">
        <v>511430.1</v>
      </c>
      <c r="AA105" s="301">
        <v>459420</v>
      </c>
      <c r="AB105" s="301">
        <v>29340</v>
      </c>
      <c r="AC105">
        <v>505495</v>
      </c>
      <c r="AF105">
        <v>175627.8</v>
      </c>
      <c r="AG105">
        <v>72239.490000000005</v>
      </c>
      <c r="AK105">
        <v>30518.46</v>
      </c>
      <c r="AM105" s="72">
        <f t="shared" si="7"/>
        <v>608988.07999999996</v>
      </c>
      <c r="AN105" s="50">
        <f t="shared" si="8"/>
        <v>-68155.14</v>
      </c>
      <c r="AO105" s="51">
        <f t="shared" si="9"/>
        <v>677143.22</v>
      </c>
      <c r="AP105" s="48">
        <f t="shared" si="10"/>
        <v>1000190.1</v>
      </c>
      <c r="AQ105" s="47">
        <f t="shared" si="11"/>
        <v>783880.75</v>
      </c>
      <c r="AR105" s="56">
        <f t="shared" si="12"/>
        <v>216309.34999999998</v>
      </c>
    </row>
    <row r="106" spans="1:44" ht="14.4" thickBot="1" x14ac:dyDescent="0.3">
      <c r="A106" s="38" t="s">
        <v>387</v>
      </c>
      <c r="B106" s="38" t="s">
        <v>388</v>
      </c>
      <c r="C106" s="63">
        <v>4152</v>
      </c>
      <c r="D106" s="64" t="s">
        <v>773</v>
      </c>
      <c r="E106" t="s">
        <v>2906</v>
      </c>
      <c r="F106" s="301">
        <v>370553.99</v>
      </c>
      <c r="G106" s="301">
        <v>0</v>
      </c>
      <c r="H106" s="301">
        <v>117290.23</v>
      </c>
      <c r="J106">
        <v>767230.64</v>
      </c>
      <c r="K106">
        <v>89382.54</v>
      </c>
      <c r="N106" s="301">
        <v>0</v>
      </c>
      <c r="Q106" s="301">
        <v>-6653.77</v>
      </c>
      <c r="S106">
        <v>2000</v>
      </c>
      <c r="U106">
        <v>1315472.5900000001</v>
      </c>
      <c r="W106" s="301">
        <v>446504.68</v>
      </c>
      <c r="Y106" s="301">
        <v>100</v>
      </c>
      <c r="AA106" s="301">
        <v>456060</v>
      </c>
      <c r="AB106" s="301">
        <v>20000</v>
      </c>
      <c r="AC106">
        <v>608128.92000000004</v>
      </c>
      <c r="AE106">
        <v>4826</v>
      </c>
      <c r="AF106">
        <v>59670.37</v>
      </c>
      <c r="AG106">
        <v>95833.81</v>
      </c>
      <c r="AK106">
        <v>11652</v>
      </c>
      <c r="AM106" s="72">
        <f t="shared" si="7"/>
        <v>487844.22</v>
      </c>
      <c r="AN106" s="50">
        <f t="shared" si="8"/>
        <v>-6653.77</v>
      </c>
      <c r="AO106" s="51">
        <f t="shared" si="9"/>
        <v>494497.99</v>
      </c>
      <c r="AP106" s="48">
        <f t="shared" si="10"/>
        <v>922664.67999999993</v>
      </c>
      <c r="AQ106" s="47">
        <f t="shared" si="11"/>
        <v>780111.10000000009</v>
      </c>
      <c r="AR106" s="56">
        <f t="shared" si="12"/>
        <v>142553.57999999984</v>
      </c>
    </row>
    <row r="107" spans="1:44" ht="14.4" thickBot="1" x14ac:dyDescent="0.3">
      <c r="A107" s="38" t="s">
        <v>391</v>
      </c>
      <c r="B107" s="38" t="s">
        <v>392</v>
      </c>
      <c r="C107" s="63">
        <v>4559</v>
      </c>
      <c r="D107" s="64" t="s">
        <v>774</v>
      </c>
      <c r="E107" t="s">
        <v>2908</v>
      </c>
      <c r="F107" s="301">
        <v>747041.66</v>
      </c>
      <c r="G107" s="301">
        <v>0</v>
      </c>
      <c r="H107" s="301">
        <v>172373.16</v>
      </c>
      <c r="J107">
        <v>869800.58</v>
      </c>
      <c r="K107">
        <v>1109791.1299999999</v>
      </c>
      <c r="Q107" s="301">
        <v>0</v>
      </c>
      <c r="U107">
        <v>-1645156.83</v>
      </c>
      <c r="V107">
        <v>4303318.3099999996</v>
      </c>
      <c r="W107" s="301">
        <v>602498.44999999995</v>
      </c>
      <c r="AA107" s="301">
        <v>804976.8</v>
      </c>
      <c r="AC107">
        <v>832976.8</v>
      </c>
      <c r="AF107">
        <v>129528.06</v>
      </c>
      <c r="AG107">
        <v>46274.45</v>
      </c>
      <c r="AH107">
        <v>21000</v>
      </c>
      <c r="AM107" s="72">
        <f t="shared" si="7"/>
        <v>919414.82000000007</v>
      </c>
      <c r="AN107" s="50">
        <f t="shared" si="8"/>
        <v>0</v>
      </c>
      <c r="AO107" s="51">
        <f t="shared" si="9"/>
        <v>919414.82000000007</v>
      </c>
      <c r="AP107" s="48">
        <f t="shared" si="10"/>
        <v>1407475.25</v>
      </c>
      <c r="AQ107" s="47">
        <f t="shared" si="11"/>
        <v>1029779.31</v>
      </c>
      <c r="AR107" s="56">
        <f t="shared" si="12"/>
        <v>377695.93999999994</v>
      </c>
    </row>
    <row r="108" spans="1:44" ht="14.4" thickBot="1" x14ac:dyDescent="0.3">
      <c r="A108" s="38" t="s">
        <v>391</v>
      </c>
      <c r="B108" s="38" t="s">
        <v>392</v>
      </c>
      <c r="C108" s="63">
        <v>1402</v>
      </c>
      <c r="D108" s="64" t="s">
        <v>775</v>
      </c>
      <c r="E108" t="s">
        <v>2909</v>
      </c>
      <c r="F108" s="301">
        <v>430963.31</v>
      </c>
      <c r="G108" s="301">
        <v>0</v>
      </c>
      <c r="H108" s="301">
        <v>5831.89</v>
      </c>
      <c r="J108">
        <v>475508.66</v>
      </c>
      <c r="K108">
        <v>236598.25</v>
      </c>
      <c r="Q108" s="301">
        <v>0</v>
      </c>
      <c r="U108">
        <v>-1224278.8500000001</v>
      </c>
      <c r="V108">
        <v>2346487</v>
      </c>
      <c r="W108" s="301">
        <v>294136.21999999997</v>
      </c>
      <c r="AA108" s="301">
        <v>516174</v>
      </c>
      <c r="AC108">
        <v>546574</v>
      </c>
      <c r="AD108">
        <v>1500</v>
      </c>
      <c r="AF108">
        <v>101084.62</v>
      </c>
      <c r="AG108">
        <v>64437.64</v>
      </c>
      <c r="AM108" s="72">
        <f t="shared" si="7"/>
        <v>436795.2</v>
      </c>
      <c r="AN108" s="50">
        <f t="shared" si="8"/>
        <v>0</v>
      </c>
      <c r="AO108" s="51">
        <f t="shared" si="9"/>
        <v>436795.2</v>
      </c>
      <c r="AP108" s="48">
        <f t="shared" si="10"/>
        <v>810310.22</v>
      </c>
      <c r="AQ108" s="47">
        <f t="shared" si="11"/>
        <v>713596.26</v>
      </c>
      <c r="AR108" s="56">
        <f t="shared" si="12"/>
        <v>96713.959999999963</v>
      </c>
    </row>
    <row r="109" spans="1:44" ht="14.4" thickBot="1" x14ac:dyDescent="0.3">
      <c r="A109" s="38" t="s">
        <v>391</v>
      </c>
      <c r="B109" s="38" t="s">
        <v>392</v>
      </c>
      <c r="C109" s="63">
        <v>4041</v>
      </c>
      <c r="D109" s="64" t="s">
        <v>776</v>
      </c>
      <c r="E109" t="s">
        <v>2910</v>
      </c>
      <c r="F109" s="301">
        <v>742879.7</v>
      </c>
      <c r="G109" s="301">
        <v>0</v>
      </c>
      <c r="H109" s="301">
        <v>86238.52</v>
      </c>
      <c r="J109">
        <v>767326.07</v>
      </c>
      <c r="K109">
        <v>304861.40999999997</v>
      </c>
      <c r="N109" s="301">
        <v>0</v>
      </c>
      <c r="Q109" s="301">
        <v>28.04</v>
      </c>
      <c r="U109">
        <v>-243953.84</v>
      </c>
      <c r="V109">
        <v>2125037.4300000002</v>
      </c>
      <c r="W109" s="301">
        <v>501646.41</v>
      </c>
      <c r="AA109" s="301">
        <v>765730</v>
      </c>
      <c r="AC109">
        <v>796130</v>
      </c>
      <c r="AF109">
        <v>263480.56</v>
      </c>
      <c r="AG109">
        <v>64481.72</v>
      </c>
      <c r="AH109">
        <v>21000</v>
      </c>
      <c r="AM109" s="72">
        <f t="shared" si="7"/>
        <v>829118.22</v>
      </c>
      <c r="AN109" s="50">
        <f t="shared" si="8"/>
        <v>28.04</v>
      </c>
      <c r="AO109" s="51">
        <f t="shared" si="9"/>
        <v>829090.17999999993</v>
      </c>
      <c r="AP109" s="48">
        <f t="shared" si="10"/>
        <v>1267376.4099999999</v>
      </c>
      <c r="AQ109" s="47">
        <f t="shared" si="11"/>
        <v>1145092.28</v>
      </c>
      <c r="AR109" s="56">
        <f t="shared" si="12"/>
        <v>122284.12999999989</v>
      </c>
    </row>
    <row r="110" spans="1:44" ht="14.4" thickBot="1" x14ac:dyDescent="0.3">
      <c r="A110" s="38" t="s">
        <v>391</v>
      </c>
      <c r="B110" s="38" t="s">
        <v>392</v>
      </c>
      <c r="C110" s="63">
        <v>3664</v>
      </c>
      <c r="D110" s="64" t="s">
        <v>777</v>
      </c>
      <c r="E110" t="s">
        <v>2911</v>
      </c>
      <c r="F110" s="301">
        <v>711897.9</v>
      </c>
      <c r="G110" s="301">
        <v>0</v>
      </c>
      <c r="H110" s="301">
        <v>7348.58</v>
      </c>
      <c r="J110">
        <v>2841752.23</v>
      </c>
      <c r="K110">
        <v>553835.25</v>
      </c>
      <c r="P110" s="301">
        <v>12000</v>
      </c>
      <c r="Q110" s="301">
        <v>25</v>
      </c>
      <c r="U110">
        <v>2963666.5</v>
      </c>
      <c r="V110">
        <v>1196485.3400000001</v>
      </c>
      <c r="W110" s="301">
        <v>396542.37</v>
      </c>
      <c r="AA110" s="301">
        <v>618092</v>
      </c>
      <c r="AB110" s="301">
        <v>41354</v>
      </c>
      <c r="AC110">
        <v>698483</v>
      </c>
      <c r="AD110">
        <v>1500</v>
      </c>
      <c r="AF110">
        <v>187443.31</v>
      </c>
      <c r="AG110">
        <v>97939.839999999997</v>
      </c>
      <c r="AH110">
        <v>31500</v>
      </c>
      <c r="AK110">
        <v>500</v>
      </c>
      <c r="AM110" s="72">
        <f t="shared" si="7"/>
        <v>719246.48</v>
      </c>
      <c r="AN110" s="50">
        <f t="shared" si="8"/>
        <v>12025</v>
      </c>
      <c r="AO110" s="51">
        <f t="shared" si="9"/>
        <v>707221.48</v>
      </c>
      <c r="AP110" s="48">
        <f t="shared" si="10"/>
        <v>1055988.3700000001</v>
      </c>
      <c r="AQ110" s="47">
        <f t="shared" si="11"/>
        <v>1017366.15</v>
      </c>
      <c r="AR110" s="56">
        <f t="shared" si="12"/>
        <v>38622.220000000088</v>
      </c>
    </row>
    <row r="111" spans="1:44" ht="14.4" thickBot="1" x14ac:dyDescent="0.3">
      <c r="A111" s="38" t="s">
        <v>391</v>
      </c>
      <c r="B111" s="38" t="s">
        <v>392</v>
      </c>
      <c r="C111" s="63">
        <v>1748</v>
      </c>
      <c r="D111" s="64" t="s">
        <v>778</v>
      </c>
      <c r="E111" t="s">
        <v>2929</v>
      </c>
      <c r="F111" s="301">
        <v>393321</v>
      </c>
      <c r="G111" s="301">
        <v>0</v>
      </c>
      <c r="H111" s="301">
        <v>24150.84</v>
      </c>
      <c r="J111">
        <v>341793.68</v>
      </c>
      <c r="K111">
        <v>229813.14</v>
      </c>
      <c r="Q111" s="301">
        <v>0</v>
      </c>
      <c r="U111">
        <v>-206657.87</v>
      </c>
      <c r="V111">
        <v>1169693.49</v>
      </c>
      <c r="W111" s="301">
        <v>347837.71</v>
      </c>
      <c r="AA111" s="301">
        <v>263828</v>
      </c>
      <c r="AC111">
        <v>363198</v>
      </c>
      <c r="AF111">
        <v>82503.27</v>
      </c>
      <c r="AG111">
        <v>66769.570000000007</v>
      </c>
      <c r="AH111">
        <v>7500</v>
      </c>
      <c r="AK111">
        <v>500</v>
      </c>
      <c r="AM111" s="72">
        <f t="shared" si="7"/>
        <v>417471.84</v>
      </c>
      <c r="AN111" s="50">
        <f t="shared" si="8"/>
        <v>0</v>
      </c>
      <c r="AO111" s="51">
        <f t="shared" si="9"/>
        <v>417471.84</v>
      </c>
      <c r="AP111" s="48">
        <f t="shared" si="10"/>
        <v>611665.71</v>
      </c>
      <c r="AQ111" s="47">
        <f t="shared" si="11"/>
        <v>520470.84</v>
      </c>
      <c r="AR111" s="56">
        <f t="shared" si="12"/>
        <v>91194.869999999937</v>
      </c>
    </row>
    <row r="112" spans="1:44" ht="14.4" thickBot="1" x14ac:dyDescent="0.3">
      <c r="A112" s="38" t="s">
        <v>395</v>
      </c>
      <c r="B112" s="38" t="s">
        <v>396</v>
      </c>
      <c r="C112" s="63">
        <v>5082</v>
      </c>
      <c r="D112" s="64" t="s">
        <v>779</v>
      </c>
      <c r="E112" t="s">
        <v>2912</v>
      </c>
      <c r="F112" s="301">
        <v>301481.19</v>
      </c>
      <c r="G112" s="301">
        <v>5664.29</v>
      </c>
      <c r="H112" s="301">
        <v>55995.31</v>
      </c>
      <c r="J112">
        <v>1394951.88</v>
      </c>
      <c r="K112">
        <v>1214430.67</v>
      </c>
      <c r="N112" s="301">
        <v>0</v>
      </c>
      <c r="P112" s="301">
        <v>98400</v>
      </c>
      <c r="Q112" s="301">
        <v>42.06</v>
      </c>
      <c r="U112">
        <v>2500678.94</v>
      </c>
      <c r="V112">
        <v>620039.24</v>
      </c>
      <c r="W112" s="301">
        <v>465578.51</v>
      </c>
      <c r="Z112" s="301">
        <v>430</v>
      </c>
      <c r="AA112" s="301">
        <v>968504.8</v>
      </c>
      <c r="AB112" s="301">
        <v>264097</v>
      </c>
      <c r="AC112">
        <v>1096928.8</v>
      </c>
      <c r="AD112">
        <v>1072</v>
      </c>
      <c r="AF112">
        <v>174144.89</v>
      </c>
      <c r="AG112">
        <v>185423.05</v>
      </c>
      <c r="AJ112">
        <v>5</v>
      </c>
      <c r="AK112">
        <v>52890.47</v>
      </c>
      <c r="AM112" s="72">
        <f t="shared" si="7"/>
        <v>363140.79</v>
      </c>
      <c r="AN112" s="50">
        <f t="shared" si="8"/>
        <v>98442.06</v>
      </c>
      <c r="AO112" s="51">
        <f t="shared" si="9"/>
        <v>264698.73</v>
      </c>
      <c r="AP112" s="48">
        <f t="shared" si="10"/>
        <v>1698610.31</v>
      </c>
      <c r="AQ112" s="47">
        <f t="shared" si="11"/>
        <v>1510464.21</v>
      </c>
      <c r="AR112" s="56">
        <f t="shared" si="12"/>
        <v>188146.10000000009</v>
      </c>
    </row>
    <row r="113" spans="1:44" ht="14.4" thickBot="1" x14ac:dyDescent="0.3">
      <c r="A113" s="38" t="s">
        <v>395</v>
      </c>
      <c r="B113" s="38" t="s">
        <v>396</v>
      </c>
      <c r="C113" s="63">
        <v>5235</v>
      </c>
      <c r="D113" s="64" t="s">
        <v>780</v>
      </c>
      <c r="E113" t="s">
        <v>2913</v>
      </c>
      <c r="F113" s="301">
        <v>1272102.23</v>
      </c>
      <c r="G113" s="301">
        <v>0</v>
      </c>
      <c r="H113" s="301">
        <v>74524.149999999994</v>
      </c>
      <c r="J113">
        <v>1407734.68</v>
      </c>
      <c r="K113">
        <v>78763.33</v>
      </c>
      <c r="N113" s="301">
        <v>-15000</v>
      </c>
      <c r="P113" s="301">
        <v>648255</v>
      </c>
      <c r="Q113" s="301">
        <v>-1942.43</v>
      </c>
      <c r="U113">
        <v>-1015293.51</v>
      </c>
      <c r="V113">
        <v>3271774.09</v>
      </c>
      <c r="W113" s="301">
        <v>978980.77</v>
      </c>
      <c r="X113" s="301">
        <v>9400</v>
      </c>
      <c r="AC113">
        <v>217985</v>
      </c>
      <c r="AF113">
        <v>151706.95000000001</v>
      </c>
      <c r="AG113">
        <v>48107.58</v>
      </c>
      <c r="AM113" s="72">
        <f t="shared" si="7"/>
        <v>1346626.38</v>
      </c>
      <c r="AN113" s="50">
        <f t="shared" si="8"/>
        <v>631312.56999999995</v>
      </c>
      <c r="AO113" s="51">
        <f t="shared" si="9"/>
        <v>715313.80999999994</v>
      </c>
      <c r="AP113" s="48">
        <f t="shared" si="10"/>
        <v>988380.77</v>
      </c>
      <c r="AQ113" s="47">
        <f t="shared" si="11"/>
        <v>417799.53</v>
      </c>
      <c r="AR113" s="56">
        <f t="shared" si="12"/>
        <v>570581.24</v>
      </c>
    </row>
    <row r="114" spans="1:44" ht="14.4" thickBot="1" x14ac:dyDescent="0.3">
      <c r="A114" s="38" t="s">
        <v>395</v>
      </c>
      <c r="B114" s="38" t="s">
        <v>396</v>
      </c>
      <c r="C114" s="63">
        <v>2707</v>
      </c>
      <c r="D114" s="64" t="s">
        <v>781</v>
      </c>
      <c r="E114" t="s">
        <v>2914</v>
      </c>
      <c r="F114" s="301">
        <v>334912.28999999998</v>
      </c>
      <c r="G114" s="301">
        <v>0</v>
      </c>
      <c r="H114" s="301">
        <v>30854</v>
      </c>
      <c r="J114">
        <v>716470.74</v>
      </c>
      <c r="K114">
        <v>503088.27</v>
      </c>
      <c r="N114" s="301">
        <v>-20990</v>
      </c>
      <c r="P114" s="301">
        <v>67400</v>
      </c>
      <c r="Q114" s="301">
        <v>-4616.47</v>
      </c>
      <c r="U114">
        <v>938883.77</v>
      </c>
      <c r="V114">
        <v>1131001.29</v>
      </c>
      <c r="W114" s="301">
        <v>282684.01</v>
      </c>
      <c r="AA114" s="301">
        <v>307400</v>
      </c>
      <c r="AC114">
        <v>479222</v>
      </c>
      <c r="AE114">
        <v>1088</v>
      </c>
      <c r="AF114">
        <v>180523.94</v>
      </c>
      <c r="AG114">
        <v>39342.36</v>
      </c>
      <c r="AH114">
        <v>50000</v>
      </c>
      <c r="AJ114">
        <v>-300</v>
      </c>
      <c r="AM114" s="72">
        <f t="shared" si="7"/>
        <v>365766.29</v>
      </c>
      <c r="AN114" s="50">
        <f t="shared" si="8"/>
        <v>41793.53</v>
      </c>
      <c r="AO114" s="51">
        <f t="shared" si="9"/>
        <v>323972.76</v>
      </c>
      <c r="AP114" s="48">
        <f t="shared" si="10"/>
        <v>590084.01</v>
      </c>
      <c r="AQ114" s="47">
        <f t="shared" si="11"/>
        <v>749876.29999999993</v>
      </c>
      <c r="AR114" s="56">
        <f t="shared" si="12"/>
        <v>-159792.28999999992</v>
      </c>
    </row>
    <row r="115" spans="1:44" ht="14.4" thickBot="1" x14ac:dyDescent="0.3">
      <c r="A115" s="38" t="s">
        <v>395</v>
      </c>
      <c r="B115" s="38" t="s">
        <v>396</v>
      </c>
      <c r="C115" s="63">
        <v>4472</v>
      </c>
      <c r="D115" s="64" t="s">
        <v>782</v>
      </c>
      <c r="E115" t="s">
        <v>2915</v>
      </c>
      <c r="F115" s="301">
        <v>614297.48</v>
      </c>
      <c r="G115" s="301">
        <v>0</v>
      </c>
      <c r="H115" s="301">
        <v>14675.03</v>
      </c>
      <c r="J115">
        <v>768551.2</v>
      </c>
      <c r="K115">
        <v>1107869.8700000001</v>
      </c>
      <c r="N115" s="301">
        <v>0</v>
      </c>
      <c r="P115" s="301">
        <v>81260</v>
      </c>
      <c r="Q115" s="301">
        <v>-81</v>
      </c>
      <c r="S115">
        <v>479000</v>
      </c>
      <c r="U115">
        <v>457047.07</v>
      </c>
      <c r="V115">
        <v>1731639.01</v>
      </c>
      <c r="W115" s="301">
        <v>610130.89</v>
      </c>
      <c r="Z115" s="301">
        <v>580</v>
      </c>
      <c r="AA115" s="301">
        <v>623600</v>
      </c>
      <c r="AC115">
        <v>788690</v>
      </c>
      <c r="AE115">
        <v>1864</v>
      </c>
      <c r="AF115">
        <v>208468.54</v>
      </c>
      <c r="AG115">
        <v>152469.85</v>
      </c>
      <c r="AM115" s="72">
        <f t="shared" si="7"/>
        <v>628972.51</v>
      </c>
      <c r="AN115" s="50">
        <f t="shared" si="8"/>
        <v>81179</v>
      </c>
      <c r="AO115" s="51">
        <f t="shared" si="9"/>
        <v>547793.51</v>
      </c>
      <c r="AP115" s="48">
        <f t="shared" si="10"/>
        <v>1234310.8900000001</v>
      </c>
      <c r="AQ115" s="47">
        <f t="shared" si="11"/>
        <v>1151492.3900000001</v>
      </c>
      <c r="AR115" s="56">
        <f t="shared" si="12"/>
        <v>82818.5</v>
      </c>
    </row>
    <row r="116" spans="1:44" ht="14.4" thickBot="1" x14ac:dyDescent="0.3">
      <c r="A116" s="38" t="s">
        <v>395</v>
      </c>
      <c r="B116" s="38" t="s">
        <v>396</v>
      </c>
      <c r="C116" s="63">
        <v>1392</v>
      </c>
      <c r="D116" s="64" t="s">
        <v>783</v>
      </c>
      <c r="E116" t="s">
        <v>2916</v>
      </c>
      <c r="F116" s="301">
        <v>326564.26</v>
      </c>
      <c r="G116" s="301">
        <v>0</v>
      </c>
      <c r="H116" s="301">
        <v>8816.61</v>
      </c>
      <c r="J116">
        <v>445947.02</v>
      </c>
      <c r="K116">
        <v>288059.37</v>
      </c>
      <c r="N116" s="301">
        <v>0</v>
      </c>
      <c r="Q116" s="301">
        <v>0</v>
      </c>
      <c r="U116">
        <v>-1177744.47</v>
      </c>
      <c r="V116">
        <v>2359915.73</v>
      </c>
      <c r="W116" s="301">
        <v>202553</v>
      </c>
      <c r="Z116" s="301">
        <v>20</v>
      </c>
      <c r="AA116" s="301">
        <v>65930</v>
      </c>
      <c r="AC116">
        <v>88626</v>
      </c>
      <c r="AD116">
        <v>616</v>
      </c>
      <c r="AE116">
        <v>1508</v>
      </c>
      <c r="AF116">
        <v>45486.01</v>
      </c>
      <c r="AG116">
        <v>73324.990000000005</v>
      </c>
      <c r="AH116">
        <v>50000</v>
      </c>
      <c r="AJ116">
        <v>1</v>
      </c>
      <c r="AM116" s="72">
        <f t="shared" si="7"/>
        <v>335380.87</v>
      </c>
      <c r="AN116" s="50">
        <f t="shared" si="8"/>
        <v>0</v>
      </c>
      <c r="AO116" s="51">
        <f t="shared" si="9"/>
        <v>335380.87</v>
      </c>
      <c r="AP116" s="48">
        <f t="shared" si="10"/>
        <v>268503</v>
      </c>
      <c r="AQ116" s="47">
        <f t="shared" si="11"/>
        <v>259562</v>
      </c>
      <c r="AR116" s="56">
        <f t="shared" si="12"/>
        <v>8941</v>
      </c>
    </row>
    <row r="117" spans="1:44" ht="14.4" thickBot="1" x14ac:dyDescent="0.3">
      <c r="A117" s="38" t="s">
        <v>395</v>
      </c>
      <c r="B117" s="38" t="s">
        <v>396</v>
      </c>
      <c r="C117" s="63">
        <v>4729</v>
      </c>
      <c r="D117" s="64" t="s">
        <v>784</v>
      </c>
      <c r="E117" t="s">
        <v>2917</v>
      </c>
      <c r="F117" s="301">
        <v>1252154.77</v>
      </c>
      <c r="G117" s="301">
        <v>33570.28</v>
      </c>
      <c r="H117" s="301">
        <v>84670.63</v>
      </c>
      <c r="J117">
        <v>104106.78</v>
      </c>
      <c r="K117">
        <v>528704.81000000006</v>
      </c>
      <c r="P117" s="301">
        <v>35500</v>
      </c>
      <c r="Q117" s="301">
        <v>19.63</v>
      </c>
      <c r="U117">
        <v>91728.81</v>
      </c>
      <c r="V117">
        <v>1221990.08</v>
      </c>
      <c r="W117" s="301">
        <v>1241679.82</v>
      </c>
      <c r="X117" s="301">
        <v>188656.5</v>
      </c>
      <c r="Z117" s="301">
        <v>440</v>
      </c>
      <c r="AA117" s="301">
        <v>618800</v>
      </c>
      <c r="AB117" s="301">
        <v>337194</v>
      </c>
      <c r="AC117">
        <v>794532</v>
      </c>
      <c r="AE117">
        <v>540</v>
      </c>
      <c r="AF117">
        <v>378701.78</v>
      </c>
      <c r="AG117">
        <v>48127.79</v>
      </c>
      <c r="AM117" s="72">
        <f t="shared" si="7"/>
        <v>1370395.6800000002</v>
      </c>
      <c r="AN117" s="50">
        <f t="shared" si="8"/>
        <v>35519.629999999997</v>
      </c>
      <c r="AO117" s="51">
        <f t="shared" si="9"/>
        <v>1334876.0500000003</v>
      </c>
      <c r="AP117" s="48">
        <f t="shared" si="10"/>
        <v>2386770.3200000003</v>
      </c>
      <c r="AQ117" s="47">
        <f t="shared" si="11"/>
        <v>1221901.57</v>
      </c>
      <c r="AR117" s="56">
        <f t="shared" si="12"/>
        <v>1164868.7500000002</v>
      </c>
    </row>
    <row r="118" spans="1:44" ht="14.4" thickBot="1" x14ac:dyDescent="0.3">
      <c r="A118" s="38" t="s">
        <v>399</v>
      </c>
      <c r="B118" s="38" t="s">
        <v>400</v>
      </c>
      <c r="C118" s="63">
        <v>3571</v>
      </c>
      <c r="D118" s="64" t="s">
        <v>785</v>
      </c>
      <c r="E118" t="s">
        <v>2918</v>
      </c>
      <c r="F118" s="301">
        <v>998161.47</v>
      </c>
      <c r="G118" s="301">
        <v>0</v>
      </c>
      <c r="H118" s="301">
        <v>155897.54999999999</v>
      </c>
      <c r="J118">
        <v>753874.12</v>
      </c>
      <c r="K118">
        <v>56551.89</v>
      </c>
      <c r="O118" s="301">
        <v>14600</v>
      </c>
      <c r="P118" s="301">
        <v>142417</v>
      </c>
      <c r="Q118" s="301">
        <v>5671</v>
      </c>
      <c r="S118">
        <v>54451</v>
      </c>
      <c r="U118">
        <v>97645.05</v>
      </c>
      <c r="V118">
        <v>1488507.55</v>
      </c>
      <c r="W118" s="301">
        <v>425112.46</v>
      </c>
      <c r="AA118" s="301">
        <v>426462.1</v>
      </c>
      <c r="AB118" s="301">
        <v>21000</v>
      </c>
      <c r="AC118">
        <v>484862.1</v>
      </c>
      <c r="AF118">
        <v>54442.080000000002</v>
      </c>
      <c r="AG118">
        <v>47114.95</v>
      </c>
      <c r="AM118" s="72">
        <f t="shared" si="7"/>
        <v>1154059.02</v>
      </c>
      <c r="AN118" s="50">
        <f t="shared" si="8"/>
        <v>162688</v>
      </c>
      <c r="AO118" s="51">
        <f t="shared" si="9"/>
        <v>991371.02</v>
      </c>
      <c r="AP118" s="48">
        <f t="shared" si="10"/>
        <v>872574.56</v>
      </c>
      <c r="AQ118" s="47">
        <f t="shared" si="11"/>
        <v>586419.12999999989</v>
      </c>
      <c r="AR118" s="56">
        <f t="shared" si="12"/>
        <v>286155.43000000017</v>
      </c>
    </row>
    <row r="119" spans="1:44" ht="14.4" thickBot="1" x14ac:dyDescent="0.3">
      <c r="A119" s="38" t="s">
        <v>399</v>
      </c>
      <c r="B119" s="38" t="s">
        <v>400</v>
      </c>
      <c r="C119" s="63">
        <v>3383</v>
      </c>
      <c r="D119" s="64" t="s">
        <v>786</v>
      </c>
      <c r="E119" t="s">
        <v>2919</v>
      </c>
      <c r="F119" s="301">
        <v>1278778.32</v>
      </c>
      <c r="G119" s="301">
        <v>0</v>
      </c>
      <c r="H119" s="301">
        <v>100052.41</v>
      </c>
      <c r="J119">
        <v>586549.02</v>
      </c>
      <c r="K119">
        <v>98143.86</v>
      </c>
      <c r="O119" s="301">
        <v>13800</v>
      </c>
      <c r="Q119" s="301">
        <v>0</v>
      </c>
      <c r="S119">
        <v>119800</v>
      </c>
      <c r="U119">
        <v>1782923.71</v>
      </c>
      <c r="W119" s="301">
        <v>472112.21</v>
      </c>
      <c r="AA119" s="301">
        <v>580020</v>
      </c>
      <c r="AB119" s="301">
        <v>42000</v>
      </c>
      <c r="AC119">
        <v>694280</v>
      </c>
      <c r="AD119">
        <v>864</v>
      </c>
      <c r="AF119">
        <v>63600.38</v>
      </c>
      <c r="AG119">
        <v>32987.93</v>
      </c>
      <c r="AM119" s="72">
        <f t="shared" si="7"/>
        <v>1378830.73</v>
      </c>
      <c r="AN119" s="50">
        <f t="shared" si="8"/>
        <v>13800</v>
      </c>
      <c r="AO119" s="51">
        <f t="shared" si="9"/>
        <v>1365030.73</v>
      </c>
      <c r="AP119" s="48">
        <f t="shared" si="10"/>
        <v>1094132.21</v>
      </c>
      <c r="AQ119" s="47">
        <f t="shared" si="11"/>
        <v>791732.31</v>
      </c>
      <c r="AR119" s="56">
        <f t="shared" si="12"/>
        <v>302399.89999999991</v>
      </c>
    </row>
    <row r="120" spans="1:44" ht="14.4" thickBot="1" x14ac:dyDescent="0.3">
      <c r="A120" s="38" t="s">
        <v>399</v>
      </c>
      <c r="B120" s="38" t="s">
        <v>400</v>
      </c>
      <c r="C120" s="63">
        <v>3666</v>
      </c>
      <c r="D120" s="64" t="s">
        <v>787</v>
      </c>
      <c r="E120" t="s">
        <v>2920</v>
      </c>
      <c r="F120" s="301">
        <v>1011576.26</v>
      </c>
      <c r="G120" s="301">
        <v>0</v>
      </c>
      <c r="H120" s="301">
        <v>8419.19</v>
      </c>
      <c r="J120">
        <v>482434.12</v>
      </c>
      <c r="K120">
        <v>84678.09</v>
      </c>
      <c r="N120" s="301">
        <v>0</v>
      </c>
      <c r="O120" s="301">
        <v>14600</v>
      </c>
      <c r="P120" s="301">
        <v>12000</v>
      </c>
      <c r="Q120" s="301">
        <v>6340.4</v>
      </c>
      <c r="S120">
        <v>112518.9</v>
      </c>
      <c r="U120">
        <v>-444276.04</v>
      </c>
      <c r="V120">
        <v>1693308.65</v>
      </c>
      <c r="W120" s="301">
        <v>441228.44</v>
      </c>
      <c r="AA120" s="301">
        <v>654705.4</v>
      </c>
      <c r="AB120" s="301">
        <v>42000</v>
      </c>
      <c r="AC120">
        <v>713105.4</v>
      </c>
      <c r="AF120">
        <v>55421.84</v>
      </c>
      <c r="AG120">
        <v>30020.85</v>
      </c>
      <c r="AK120">
        <v>9657</v>
      </c>
      <c r="AM120" s="72">
        <f t="shared" si="7"/>
        <v>1019995.45</v>
      </c>
      <c r="AN120" s="50">
        <f t="shared" si="8"/>
        <v>32940.400000000001</v>
      </c>
      <c r="AO120" s="51">
        <f t="shared" si="9"/>
        <v>987055.04999999993</v>
      </c>
      <c r="AP120" s="48">
        <f t="shared" si="10"/>
        <v>1137933.8400000001</v>
      </c>
      <c r="AQ120" s="47">
        <f t="shared" si="11"/>
        <v>808205.09</v>
      </c>
      <c r="AR120" s="56">
        <f t="shared" si="12"/>
        <v>329728.75000000012</v>
      </c>
    </row>
    <row r="121" spans="1:44" ht="14.4" thickBot="1" x14ac:dyDescent="0.3">
      <c r="A121" s="38" t="s">
        <v>399</v>
      </c>
      <c r="B121" s="38" t="s">
        <v>400</v>
      </c>
      <c r="C121" s="63">
        <v>4139</v>
      </c>
      <c r="D121" s="64" t="s">
        <v>788</v>
      </c>
      <c r="E121" t="s">
        <v>2921</v>
      </c>
      <c r="F121" s="301">
        <v>937716.35</v>
      </c>
      <c r="G121" s="301">
        <v>0</v>
      </c>
      <c r="H121" s="301">
        <v>237768.61</v>
      </c>
      <c r="J121">
        <v>763965.45</v>
      </c>
      <c r="K121">
        <v>152791.34</v>
      </c>
      <c r="O121" s="301">
        <v>21700</v>
      </c>
      <c r="P121" s="301">
        <v>51444</v>
      </c>
      <c r="Q121" s="301">
        <v>0</v>
      </c>
      <c r="S121">
        <v>28860</v>
      </c>
      <c r="U121">
        <v>-170738.79</v>
      </c>
      <c r="V121">
        <v>2084116.46</v>
      </c>
      <c r="W121" s="301">
        <v>446061.39</v>
      </c>
      <c r="AA121" s="301">
        <v>695801.8</v>
      </c>
      <c r="AB121" s="301">
        <v>42000</v>
      </c>
      <c r="AC121">
        <v>868531.8</v>
      </c>
      <c r="AF121">
        <v>29718.58</v>
      </c>
      <c r="AG121">
        <v>72094.539999999994</v>
      </c>
      <c r="AK121">
        <v>13337</v>
      </c>
      <c r="AM121" s="72">
        <f t="shared" si="7"/>
        <v>1175484.96</v>
      </c>
      <c r="AN121" s="50">
        <f t="shared" si="8"/>
        <v>73144</v>
      </c>
      <c r="AO121" s="51">
        <f t="shared" si="9"/>
        <v>1102340.96</v>
      </c>
      <c r="AP121" s="48">
        <f t="shared" si="10"/>
        <v>1183863.19</v>
      </c>
      <c r="AQ121" s="47">
        <f t="shared" si="11"/>
        <v>983681.92</v>
      </c>
      <c r="AR121" s="56">
        <f t="shared" si="12"/>
        <v>200181.2699999999</v>
      </c>
    </row>
    <row r="122" spans="1:44" ht="14.4" thickBot="1" x14ac:dyDescent="0.3">
      <c r="A122" s="38" t="s">
        <v>399</v>
      </c>
      <c r="B122" s="38" t="s">
        <v>400</v>
      </c>
      <c r="C122" s="63">
        <v>1457</v>
      </c>
      <c r="D122" s="64" t="s">
        <v>789</v>
      </c>
      <c r="E122" t="s">
        <v>2922</v>
      </c>
      <c r="F122" s="301">
        <v>535647.87</v>
      </c>
      <c r="G122" s="301">
        <v>0</v>
      </c>
      <c r="H122" s="301">
        <v>151985.47</v>
      </c>
      <c r="J122">
        <v>294937.36</v>
      </c>
      <c r="K122">
        <v>75828.14</v>
      </c>
      <c r="O122" s="301">
        <v>14700</v>
      </c>
      <c r="P122" s="301">
        <v>16200</v>
      </c>
      <c r="Q122" s="301">
        <v>2449</v>
      </c>
      <c r="S122">
        <v>81000</v>
      </c>
      <c r="U122">
        <v>484215.21</v>
      </c>
      <c r="V122">
        <v>345503.07</v>
      </c>
      <c r="W122" s="301">
        <v>388939.04</v>
      </c>
      <c r="AA122" s="301">
        <v>289596.40000000002</v>
      </c>
      <c r="AB122" s="301">
        <v>10500</v>
      </c>
      <c r="AC122">
        <v>418078.4</v>
      </c>
      <c r="AD122">
        <v>1096</v>
      </c>
      <c r="AF122">
        <v>66473.56</v>
      </c>
      <c r="AG122">
        <v>21858.15</v>
      </c>
      <c r="AK122">
        <v>670</v>
      </c>
      <c r="AM122" s="72">
        <f t="shared" si="7"/>
        <v>687633.34</v>
      </c>
      <c r="AN122" s="50">
        <f t="shared" si="8"/>
        <v>33349</v>
      </c>
      <c r="AO122" s="51">
        <f t="shared" si="9"/>
        <v>654284.34</v>
      </c>
      <c r="AP122" s="48">
        <f t="shared" si="10"/>
        <v>689035.44</v>
      </c>
      <c r="AQ122" s="47">
        <f t="shared" si="11"/>
        <v>508176.11000000004</v>
      </c>
      <c r="AR122" s="56">
        <f t="shared" si="12"/>
        <v>180859.3299999999</v>
      </c>
    </row>
    <row r="123" spans="1:44" ht="14.4" thickBot="1" x14ac:dyDescent="0.3">
      <c r="A123" s="38" t="s">
        <v>399</v>
      </c>
      <c r="B123" s="38" t="s">
        <v>400</v>
      </c>
      <c r="C123" s="63">
        <v>2356</v>
      </c>
      <c r="D123" s="64" t="s">
        <v>790</v>
      </c>
      <c r="E123" t="s">
        <v>2930</v>
      </c>
      <c r="F123" s="301">
        <v>616524.54</v>
      </c>
      <c r="G123" s="301">
        <v>0</v>
      </c>
      <c r="H123" s="301">
        <v>104401.89</v>
      </c>
      <c r="J123">
        <v>448377.2</v>
      </c>
      <c r="K123">
        <v>99486.49</v>
      </c>
      <c r="Q123" s="301">
        <v>0</v>
      </c>
      <c r="U123">
        <v>-1300666.2</v>
      </c>
      <c r="V123">
        <v>2439641.09</v>
      </c>
      <c r="W123" s="301">
        <v>341724.68</v>
      </c>
      <c r="AA123" s="301">
        <v>355360</v>
      </c>
      <c r="AB123" s="301">
        <v>21000</v>
      </c>
      <c r="AC123">
        <v>392060</v>
      </c>
      <c r="AF123">
        <v>68097.2</v>
      </c>
      <c r="AG123">
        <v>45412.25</v>
      </c>
      <c r="AK123">
        <v>200</v>
      </c>
      <c r="AM123" s="72">
        <f t="shared" si="7"/>
        <v>720926.43</v>
      </c>
      <c r="AN123" s="50">
        <f t="shared" si="8"/>
        <v>0</v>
      </c>
      <c r="AO123" s="51">
        <f t="shared" si="9"/>
        <v>720926.43</v>
      </c>
      <c r="AP123" s="48">
        <f t="shared" si="10"/>
        <v>718084.67999999993</v>
      </c>
      <c r="AQ123" s="47">
        <f t="shared" si="11"/>
        <v>505769.45</v>
      </c>
      <c r="AR123" s="56">
        <f t="shared" si="12"/>
        <v>212315.22999999992</v>
      </c>
    </row>
    <row r="124" spans="1:44" ht="14.4" thickBot="1" x14ac:dyDescent="0.3">
      <c r="A124" s="38" t="s">
        <v>399</v>
      </c>
      <c r="B124" s="38" t="s">
        <v>400</v>
      </c>
      <c r="C124" s="63">
        <v>3094</v>
      </c>
      <c r="D124" s="64" t="s">
        <v>791</v>
      </c>
      <c r="E124" t="s">
        <v>2932</v>
      </c>
      <c r="F124" s="301">
        <v>800117.89</v>
      </c>
      <c r="G124" s="301">
        <v>0</v>
      </c>
      <c r="H124" s="301">
        <v>248685.82</v>
      </c>
      <c r="J124">
        <v>488173.58</v>
      </c>
      <c r="K124">
        <v>91390.59</v>
      </c>
      <c r="O124" s="301">
        <v>13800</v>
      </c>
      <c r="P124" s="301">
        <v>26050</v>
      </c>
      <c r="Q124" s="301">
        <v>3868.01</v>
      </c>
      <c r="S124">
        <v>108000</v>
      </c>
      <c r="U124">
        <v>-1669847.71</v>
      </c>
      <c r="V124">
        <v>3028722.67</v>
      </c>
      <c r="W124" s="301">
        <v>374561.89</v>
      </c>
      <c r="AA124" s="301">
        <v>400387.6</v>
      </c>
      <c r="AB124" s="301">
        <v>21000</v>
      </c>
      <c r="AC124">
        <v>455587.6</v>
      </c>
      <c r="AD124">
        <v>672</v>
      </c>
      <c r="AF124">
        <v>32232</v>
      </c>
      <c r="AG124">
        <v>65966.98</v>
      </c>
      <c r="AK124">
        <v>11316</v>
      </c>
      <c r="AM124" s="72">
        <f t="shared" si="7"/>
        <v>1048803.71</v>
      </c>
      <c r="AN124" s="50">
        <f t="shared" si="8"/>
        <v>43718.01</v>
      </c>
      <c r="AO124" s="51">
        <f t="shared" si="9"/>
        <v>1005085.7</v>
      </c>
      <c r="AP124" s="48">
        <f t="shared" si="10"/>
        <v>795949.49</v>
      </c>
      <c r="AQ124" s="47">
        <f t="shared" si="11"/>
        <v>565774.57999999996</v>
      </c>
      <c r="AR124" s="56">
        <f t="shared" si="12"/>
        <v>230174.91000000003</v>
      </c>
    </row>
    <row r="125" spans="1:44" ht="14.4" thickBot="1" x14ac:dyDescent="0.3">
      <c r="A125" s="38" t="s">
        <v>399</v>
      </c>
      <c r="B125" s="38" t="s">
        <v>400</v>
      </c>
      <c r="C125" s="63">
        <v>2499</v>
      </c>
      <c r="D125" s="64" t="s">
        <v>792</v>
      </c>
      <c r="E125" t="s">
        <v>2934</v>
      </c>
      <c r="F125" s="301">
        <v>504893.69</v>
      </c>
      <c r="G125" s="301">
        <v>0</v>
      </c>
      <c r="H125" s="301">
        <v>44609.97</v>
      </c>
      <c r="J125">
        <v>977569.75</v>
      </c>
      <c r="K125">
        <v>109567.24</v>
      </c>
      <c r="O125" s="301">
        <v>13500</v>
      </c>
      <c r="S125">
        <v>31000</v>
      </c>
      <c r="U125">
        <v>-1641801.67</v>
      </c>
      <c r="V125">
        <v>3118920.11</v>
      </c>
      <c r="W125" s="301">
        <v>363153.79</v>
      </c>
      <c r="AA125" s="301">
        <v>394376.8</v>
      </c>
      <c r="AB125" s="301">
        <v>31500</v>
      </c>
      <c r="AC125">
        <v>448376.8</v>
      </c>
      <c r="AF125">
        <v>31251.31</v>
      </c>
      <c r="AG125">
        <v>80374.17</v>
      </c>
      <c r="AM125" s="72">
        <f t="shared" si="7"/>
        <v>549503.66</v>
      </c>
      <c r="AN125" s="50">
        <f t="shared" si="8"/>
        <v>13500</v>
      </c>
      <c r="AO125" s="51">
        <f t="shared" si="9"/>
        <v>536003.66</v>
      </c>
      <c r="AP125" s="48">
        <f t="shared" si="10"/>
        <v>789030.59</v>
      </c>
      <c r="AQ125" s="47">
        <f t="shared" si="11"/>
        <v>560002.28</v>
      </c>
      <c r="AR125" s="56">
        <f t="shared" si="12"/>
        <v>229028.30999999994</v>
      </c>
    </row>
    <row r="126" spans="1:44" ht="14.4" thickBot="1" x14ac:dyDescent="0.3">
      <c r="A126" s="38" t="s">
        <v>403</v>
      </c>
      <c r="B126" s="38" t="s">
        <v>404</v>
      </c>
      <c r="C126" s="63">
        <v>5132</v>
      </c>
      <c r="D126" s="64" t="s">
        <v>793</v>
      </c>
      <c r="E126" t="s">
        <v>2901</v>
      </c>
      <c r="F126" s="301">
        <v>492286.92</v>
      </c>
      <c r="G126" s="301">
        <v>37600</v>
      </c>
      <c r="H126" s="301">
        <v>7422.55</v>
      </c>
      <c r="J126">
        <v>659221.92000000004</v>
      </c>
      <c r="K126">
        <v>277965.96999999997</v>
      </c>
      <c r="Q126" s="301">
        <v>2810</v>
      </c>
      <c r="S126">
        <v>85640</v>
      </c>
      <c r="U126">
        <v>-1415446.02</v>
      </c>
      <c r="V126">
        <v>2656385</v>
      </c>
      <c r="W126" s="301">
        <v>597959.35</v>
      </c>
      <c r="AA126" s="301">
        <v>698993</v>
      </c>
      <c r="AC126">
        <v>922584</v>
      </c>
      <c r="AF126">
        <v>82851.039999999994</v>
      </c>
      <c r="AG126">
        <v>85140.43</v>
      </c>
      <c r="AK126">
        <v>4292.5</v>
      </c>
      <c r="AM126" s="72">
        <f t="shared" si="7"/>
        <v>537309.47</v>
      </c>
      <c r="AN126" s="50">
        <f t="shared" si="8"/>
        <v>2810</v>
      </c>
      <c r="AO126" s="51">
        <f t="shared" si="9"/>
        <v>534499.47</v>
      </c>
      <c r="AP126" s="48">
        <f t="shared" si="10"/>
        <v>1296952.3500000001</v>
      </c>
      <c r="AQ126" s="47">
        <f t="shared" si="11"/>
        <v>1094867.97</v>
      </c>
      <c r="AR126" s="56">
        <f t="shared" si="12"/>
        <v>202084.38000000012</v>
      </c>
    </row>
    <row r="127" spans="1:44" ht="14.4" thickBot="1" x14ac:dyDescent="0.3">
      <c r="A127" s="38" t="s">
        <v>403</v>
      </c>
      <c r="B127" s="38" t="s">
        <v>404</v>
      </c>
      <c r="C127" s="63">
        <v>2779</v>
      </c>
      <c r="D127" s="64" t="s">
        <v>794</v>
      </c>
      <c r="E127" t="s">
        <v>2902</v>
      </c>
      <c r="F127" s="301">
        <v>689769.75</v>
      </c>
      <c r="G127" s="301">
        <v>27000</v>
      </c>
      <c r="H127" s="301">
        <v>10795.92</v>
      </c>
      <c r="J127">
        <v>204985.88</v>
      </c>
      <c r="K127">
        <v>216107.62</v>
      </c>
      <c r="Q127" s="301">
        <v>1030.7</v>
      </c>
      <c r="U127">
        <v>-1503724.52</v>
      </c>
      <c r="V127">
        <v>2668500</v>
      </c>
      <c r="W127" s="301">
        <v>320060.34999999998</v>
      </c>
      <c r="AA127" s="301">
        <v>675751.2</v>
      </c>
      <c r="AC127">
        <v>810622.2</v>
      </c>
      <c r="AF127">
        <v>103828.57</v>
      </c>
      <c r="AG127">
        <v>54049.26</v>
      </c>
      <c r="AK127">
        <v>12292.53</v>
      </c>
      <c r="AM127" s="72">
        <f t="shared" si="7"/>
        <v>727565.67</v>
      </c>
      <c r="AN127" s="50">
        <f t="shared" si="8"/>
        <v>1030.7</v>
      </c>
      <c r="AO127" s="51">
        <f t="shared" si="9"/>
        <v>726534.97000000009</v>
      </c>
      <c r="AP127" s="48">
        <f t="shared" si="10"/>
        <v>995811.54999999993</v>
      </c>
      <c r="AQ127" s="47">
        <f t="shared" si="11"/>
        <v>980792.56</v>
      </c>
      <c r="AR127" s="56">
        <f t="shared" si="12"/>
        <v>15018.989999999874</v>
      </c>
    </row>
    <row r="128" spans="1:44" ht="14.4" thickBot="1" x14ac:dyDescent="0.3">
      <c r="A128" s="38" t="s">
        <v>403</v>
      </c>
      <c r="B128" s="38" t="s">
        <v>404</v>
      </c>
      <c r="C128" s="63">
        <v>5936</v>
      </c>
      <c r="D128" s="64" t="s">
        <v>795</v>
      </c>
      <c r="E128" t="s">
        <v>2905</v>
      </c>
      <c r="F128" s="301">
        <v>1016738.69</v>
      </c>
      <c r="G128" s="301">
        <v>77700</v>
      </c>
      <c r="H128" s="301">
        <v>28938.3</v>
      </c>
      <c r="J128">
        <v>4238606.5199999996</v>
      </c>
      <c r="K128">
        <v>439936.11</v>
      </c>
      <c r="Q128" s="301">
        <v>696</v>
      </c>
      <c r="U128">
        <v>-3534114.45</v>
      </c>
      <c r="V128">
        <v>9526566.6699999999</v>
      </c>
      <c r="W128" s="301">
        <v>471243.68</v>
      </c>
      <c r="AA128" s="301">
        <v>1285519.6000000001</v>
      </c>
      <c r="AC128">
        <v>1423619.6</v>
      </c>
      <c r="AD128">
        <v>7600</v>
      </c>
      <c r="AE128">
        <v>1536</v>
      </c>
      <c r="AF128">
        <v>234537.51</v>
      </c>
      <c r="AG128">
        <v>200521.27</v>
      </c>
      <c r="AK128">
        <v>25962.5</v>
      </c>
      <c r="AM128" s="72">
        <f t="shared" si="7"/>
        <v>1123376.99</v>
      </c>
      <c r="AN128" s="50">
        <f t="shared" si="8"/>
        <v>696</v>
      </c>
      <c r="AO128" s="51">
        <f t="shared" si="9"/>
        <v>1122680.99</v>
      </c>
      <c r="AP128" s="48">
        <f t="shared" si="10"/>
        <v>1756763.28</v>
      </c>
      <c r="AQ128" s="47">
        <f t="shared" si="11"/>
        <v>1893776.8800000001</v>
      </c>
      <c r="AR128" s="56">
        <f t="shared" si="12"/>
        <v>-137013.60000000009</v>
      </c>
    </row>
    <row r="129" spans="1:44" ht="14.4" thickBot="1" x14ac:dyDescent="0.3">
      <c r="A129" s="38" t="s">
        <v>403</v>
      </c>
      <c r="B129" s="38" t="s">
        <v>404</v>
      </c>
      <c r="C129" s="63">
        <v>2905</v>
      </c>
      <c r="D129" s="64" t="s">
        <v>796</v>
      </c>
      <c r="E129" t="s">
        <v>2907</v>
      </c>
      <c r="F129" s="301">
        <v>697072.51</v>
      </c>
      <c r="G129" s="301">
        <v>37800</v>
      </c>
      <c r="H129" s="301">
        <v>0</v>
      </c>
      <c r="J129">
        <v>332537.40000000002</v>
      </c>
      <c r="K129">
        <v>176158.38</v>
      </c>
      <c r="Q129" s="301">
        <v>750</v>
      </c>
      <c r="S129">
        <v>155940</v>
      </c>
      <c r="U129">
        <v>-1578687.82</v>
      </c>
      <c r="V129">
        <v>2647000</v>
      </c>
      <c r="W129" s="301">
        <v>317914.18</v>
      </c>
      <c r="AA129" s="301">
        <v>657770.19999999995</v>
      </c>
      <c r="AC129">
        <v>782775.2</v>
      </c>
      <c r="AD129">
        <v>1500</v>
      </c>
      <c r="AF129">
        <v>46463.53</v>
      </c>
      <c r="AG129">
        <v>52549.04</v>
      </c>
      <c r="AK129">
        <v>42268.5</v>
      </c>
      <c r="AM129" s="72">
        <f t="shared" si="7"/>
        <v>734872.51</v>
      </c>
      <c r="AN129" s="50">
        <f t="shared" si="8"/>
        <v>750</v>
      </c>
      <c r="AO129" s="51">
        <f t="shared" si="9"/>
        <v>734122.51</v>
      </c>
      <c r="AP129" s="48">
        <f t="shared" si="10"/>
        <v>975684.37999999989</v>
      </c>
      <c r="AQ129" s="47">
        <f t="shared" si="11"/>
        <v>925556.27</v>
      </c>
      <c r="AR129" s="56">
        <f t="shared" si="12"/>
        <v>50128.10999999987</v>
      </c>
    </row>
    <row r="130" spans="1:44" ht="14.4" thickBot="1" x14ac:dyDescent="0.3">
      <c r="A130" s="38" t="s">
        <v>403</v>
      </c>
      <c r="B130" s="38" t="s">
        <v>404</v>
      </c>
      <c r="C130" s="63">
        <v>2680</v>
      </c>
      <c r="D130" s="64" t="s">
        <v>797</v>
      </c>
      <c r="E130" t="s">
        <v>2933</v>
      </c>
      <c r="F130" s="301">
        <v>262013.69</v>
      </c>
      <c r="G130" s="301">
        <v>27600</v>
      </c>
      <c r="H130" s="301">
        <v>3968.11</v>
      </c>
      <c r="J130">
        <v>254960.99</v>
      </c>
      <c r="K130">
        <v>150057.03</v>
      </c>
      <c r="Q130" s="301">
        <v>15</v>
      </c>
      <c r="U130">
        <v>-1202961.83</v>
      </c>
      <c r="V130">
        <v>1913700</v>
      </c>
      <c r="W130" s="301">
        <v>218229.61</v>
      </c>
      <c r="AA130" s="301">
        <v>190880</v>
      </c>
      <c r="AC130">
        <v>258512</v>
      </c>
      <c r="AF130">
        <v>51167.77</v>
      </c>
      <c r="AG130">
        <v>62277.19</v>
      </c>
      <c r="AK130">
        <v>2652</v>
      </c>
      <c r="AM130" s="72">
        <f t="shared" si="7"/>
        <v>293581.8</v>
      </c>
      <c r="AN130" s="50">
        <f t="shared" si="8"/>
        <v>15</v>
      </c>
      <c r="AO130" s="51">
        <f t="shared" si="9"/>
        <v>293566.8</v>
      </c>
      <c r="AP130" s="48">
        <f t="shared" si="10"/>
        <v>409109.61</v>
      </c>
      <c r="AQ130" s="47">
        <f t="shared" si="11"/>
        <v>374608.96</v>
      </c>
      <c r="AR130" s="56">
        <f t="shared" si="12"/>
        <v>34500.649999999965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topLeftCell="W1" zoomScale="95" zoomScaleNormal="95" workbookViewId="0">
      <selection sqref="A1:AB1048576"/>
    </sheetView>
  </sheetViews>
  <sheetFormatPr defaultRowHeight="13.8" x14ac:dyDescent="0.25"/>
  <cols>
    <col min="1" max="1" width="39.8984375" bestFit="1" customWidth="1"/>
    <col min="2" max="2" width="32.19921875" bestFit="1" customWidth="1"/>
    <col min="3" max="3" width="31.19921875" bestFit="1" customWidth="1"/>
    <col min="4" max="4" width="23" bestFit="1" customWidth="1"/>
    <col min="5" max="5" width="22.5" bestFit="1" customWidth="1"/>
    <col min="6" max="7" width="15.09765625" bestFit="1" customWidth="1"/>
    <col min="8" max="8" width="16.69921875" bestFit="1" customWidth="1"/>
    <col min="9" max="9" width="19.09765625" bestFit="1" customWidth="1"/>
    <col min="10" max="10" width="18.5" bestFit="1" customWidth="1"/>
    <col min="11" max="11" width="20.296875" bestFit="1" customWidth="1"/>
    <col min="12" max="12" width="22.3984375" bestFit="1" customWidth="1"/>
    <col min="13" max="13" width="26.8984375" bestFit="1" customWidth="1"/>
    <col min="14" max="14" width="27" bestFit="1" customWidth="1"/>
    <col min="15" max="15" width="15.09765625" bestFit="1" customWidth="1"/>
    <col min="16" max="16" width="43.59765625" bestFit="1" customWidth="1"/>
    <col min="17" max="17" width="44.296875" bestFit="1" customWidth="1"/>
    <col min="18" max="18" width="27.8984375" bestFit="1" customWidth="1"/>
    <col min="19" max="19" width="54.19921875" bestFit="1" customWidth="1"/>
    <col min="20" max="20" width="15.09765625" bestFit="1" customWidth="1"/>
    <col min="21" max="21" width="19.3984375" bestFit="1" customWidth="1"/>
    <col min="22" max="22" width="25.796875" bestFit="1" customWidth="1"/>
    <col min="23" max="23" width="24.19921875" bestFit="1" customWidth="1"/>
    <col min="24" max="24" width="41.5" bestFit="1" customWidth="1"/>
    <col min="25" max="25" width="30" bestFit="1" customWidth="1"/>
    <col min="26" max="26" width="21.59765625" bestFit="1" customWidth="1"/>
    <col min="27" max="27" width="32.296875" bestFit="1" customWidth="1"/>
    <col min="28" max="28" width="25.3984375" bestFit="1" customWidth="1"/>
  </cols>
  <sheetData>
    <row r="1" spans="1:28" x14ac:dyDescent="0.25">
      <c r="A1" t="s">
        <v>2444</v>
      </c>
      <c r="B1" t="s">
        <v>2445</v>
      </c>
      <c r="C1" t="s">
        <v>2446</v>
      </c>
      <c r="D1" t="s">
        <v>2447</v>
      </c>
      <c r="E1" t="s">
        <v>2448</v>
      </c>
      <c r="F1" t="s">
        <v>2449</v>
      </c>
      <c r="G1" t="s">
        <v>2450</v>
      </c>
      <c r="H1" t="s">
        <v>2452</v>
      </c>
      <c r="I1" t="s">
        <v>2453</v>
      </c>
      <c r="J1" t="s">
        <v>2454</v>
      </c>
      <c r="K1" t="s">
        <v>2455</v>
      </c>
      <c r="L1" t="s">
        <v>2456</v>
      </c>
      <c r="M1" t="s">
        <v>2457</v>
      </c>
      <c r="N1" t="s">
        <v>2458</v>
      </c>
      <c r="O1" t="s">
        <v>2459</v>
      </c>
      <c r="P1" t="s">
        <v>2461</v>
      </c>
      <c r="Q1" t="s">
        <v>2462</v>
      </c>
      <c r="R1" t="s">
        <v>2463</v>
      </c>
      <c r="S1" t="s">
        <v>2464</v>
      </c>
      <c r="T1" t="s">
        <v>2465</v>
      </c>
      <c r="U1" t="s">
        <v>2466</v>
      </c>
      <c r="V1" t="s">
        <v>2467</v>
      </c>
      <c r="W1" t="s">
        <v>2468</v>
      </c>
      <c r="X1" t="s">
        <v>2469</v>
      </c>
      <c r="Y1" t="s">
        <v>2470</v>
      </c>
      <c r="Z1" t="s">
        <v>2589</v>
      </c>
      <c r="AA1" t="s">
        <v>2471</v>
      </c>
      <c r="AB1" t="s">
        <v>2592</v>
      </c>
    </row>
    <row r="2" spans="1:28" x14ac:dyDescent="0.25">
      <c r="A2" t="s">
        <v>2472</v>
      </c>
      <c r="B2" t="s">
        <v>2473</v>
      </c>
      <c r="C2" t="s">
        <v>2474</v>
      </c>
      <c r="D2" t="s">
        <v>2475</v>
      </c>
      <c r="E2" t="s">
        <v>2476</v>
      </c>
      <c r="F2" t="s">
        <v>2477</v>
      </c>
      <c r="G2" t="s">
        <v>2478</v>
      </c>
      <c r="H2" t="s">
        <v>2480</v>
      </c>
      <c r="I2" t="s">
        <v>2481</v>
      </c>
      <c r="J2" t="s">
        <v>2482</v>
      </c>
      <c r="K2" t="s">
        <v>2483</v>
      </c>
      <c r="L2" t="s">
        <v>2484</v>
      </c>
      <c r="M2" t="s">
        <v>2485</v>
      </c>
      <c r="N2" t="s">
        <v>2486</v>
      </c>
      <c r="O2" t="s">
        <v>2487</v>
      </c>
      <c r="P2" t="s">
        <v>2489</v>
      </c>
      <c r="Q2" t="s">
        <v>2490</v>
      </c>
      <c r="R2" t="s">
        <v>2491</v>
      </c>
      <c r="S2" t="s">
        <v>2492</v>
      </c>
      <c r="T2" t="s">
        <v>2493</v>
      </c>
      <c r="U2" t="s">
        <v>2494</v>
      </c>
      <c r="V2" t="s">
        <v>2495</v>
      </c>
      <c r="W2" t="s">
        <v>2496</v>
      </c>
      <c r="X2" t="s">
        <v>2497</v>
      </c>
      <c r="Y2" t="s">
        <v>2498</v>
      </c>
      <c r="Z2" t="s">
        <v>2594</v>
      </c>
      <c r="AA2" t="s">
        <v>2499</v>
      </c>
      <c r="AB2" t="s">
        <v>2597</v>
      </c>
    </row>
    <row r="3" spans="1:28" x14ac:dyDescent="0.25">
      <c r="A3" t="s">
        <v>2500</v>
      </c>
      <c r="B3">
        <v>70778513</v>
      </c>
      <c r="C3">
        <v>5750637.71</v>
      </c>
      <c r="D3">
        <v>2806728.52</v>
      </c>
      <c r="E3">
        <v>0</v>
      </c>
      <c r="F3">
        <v>82828052.010000005</v>
      </c>
      <c r="G3">
        <v>46741675.450000003</v>
      </c>
      <c r="H3">
        <v>617296.96</v>
      </c>
      <c r="I3">
        <v>73016.539999999994</v>
      </c>
      <c r="J3">
        <v>375980</v>
      </c>
      <c r="K3">
        <v>-404103.45</v>
      </c>
      <c r="L3">
        <v>828260.77</v>
      </c>
      <c r="M3">
        <v>-613397.63</v>
      </c>
      <c r="N3">
        <v>83812059.420000002</v>
      </c>
      <c r="O3">
        <v>111772175.73999999</v>
      </c>
      <c r="P3">
        <v>56012549.799999997</v>
      </c>
      <c r="Q3">
        <v>2121386.44</v>
      </c>
      <c r="R3">
        <v>2806.09</v>
      </c>
      <c r="S3">
        <v>57633471.030000001</v>
      </c>
      <c r="T3">
        <v>6789536.1799999997</v>
      </c>
      <c r="U3">
        <v>67655980.060000002</v>
      </c>
      <c r="V3">
        <v>23970</v>
      </c>
      <c r="W3">
        <v>49838</v>
      </c>
      <c r="X3">
        <v>17437642.109999999</v>
      </c>
      <c r="Y3">
        <v>10439031.470000001</v>
      </c>
      <c r="Z3">
        <v>1529990</v>
      </c>
      <c r="AA3">
        <v>1440201.58</v>
      </c>
      <c r="AB3">
        <v>55376</v>
      </c>
    </row>
    <row r="4" spans="1:28" x14ac:dyDescent="0.25">
      <c r="A4" t="s">
        <v>2937</v>
      </c>
      <c r="B4">
        <v>1117399.8</v>
      </c>
      <c r="D4">
        <v>69941</v>
      </c>
      <c r="F4">
        <v>8</v>
      </c>
      <c r="G4">
        <v>289476.7</v>
      </c>
      <c r="I4">
        <v>8539.08</v>
      </c>
      <c r="J4">
        <v>25500</v>
      </c>
      <c r="K4">
        <v>40560</v>
      </c>
      <c r="N4">
        <v>824418.46</v>
      </c>
      <c r="O4">
        <v>560321.12</v>
      </c>
      <c r="Q4">
        <v>3870</v>
      </c>
      <c r="R4">
        <v>64.67</v>
      </c>
      <c r="S4">
        <v>1433301.96</v>
      </c>
      <c r="T4">
        <v>958393.64</v>
      </c>
      <c r="U4">
        <v>1437301.96</v>
      </c>
      <c r="X4">
        <v>81856.08</v>
      </c>
      <c r="Y4">
        <v>74985.39</v>
      </c>
      <c r="Z4">
        <v>10000</v>
      </c>
    </row>
    <row r="5" spans="1:28" x14ac:dyDescent="0.25">
      <c r="A5" t="s">
        <v>2938</v>
      </c>
      <c r="B5">
        <v>110658.18</v>
      </c>
      <c r="C5">
        <v>0</v>
      </c>
      <c r="D5">
        <v>9325</v>
      </c>
      <c r="F5">
        <v>244190.46</v>
      </c>
      <c r="G5">
        <v>131774.07999999999</v>
      </c>
      <c r="H5">
        <v>1960</v>
      </c>
      <c r="I5">
        <v>2479.67</v>
      </c>
      <c r="K5">
        <v>67.319999999999993</v>
      </c>
      <c r="N5">
        <v>-1571973.08</v>
      </c>
      <c r="O5">
        <v>2026803.02</v>
      </c>
      <c r="Q5">
        <v>70000</v>
      </c>
      <c r="S5">
        <v>400512</v>
      </c>
      <c r="T5">
        <v>609200</v>
      </c>
      <c r="U5">
        <v>412512</v>
      </c>
      <c r="V5">
        <v>7830</v>
      </c>
      <c r="W5">
        <v>22070</v>
      </c>
      <c r="X5">
        <v>82506.17</v>
      </c>
      <c r="Y5">
        <v>57683.040000000001</v>
      </c>
    </row>
    <row r="6" spans="1:28" x14ac:dyDescent="0.25">
      <c r="A6" t="s">
        <v>2939</v>
      </c>
      <c r="B6">
        <v>148151.69</v>
      </c>
      <c r="D6">
        <v>38317</v>
      </c>
      <c r="F6">
        <v>2390564.0299999998</v>
      </c>
      <c r="G6">
        <v>6685.68</v>
      </c>
      <c r="H6">
        <v>44507</v>
      </c>
      <c r="I6">
        <v>28973.42</v>
      </c>
      <c r="J6">
        <v>8000</v>
      </c>
      <c r="K6">
        <v>-6960</v>
      </c>
      <c r="N6">
        <v>1813384.7</v>
      </c>
      <c r="O6">
        <v>716949.66</v>
      </c>
      <c r="Q6">
        <v>3160</v>
      </c>
      <c r="S6">
        <v>598513</v>
      </c>
      <c r="T6">
        <v>987140</v>
      </c>
      <c r="U6">
        <v>616613</v>
      </c>
      <c r="X6">
        <v>133656.42000000001</v>
      </c>
      <c r="Y6">
        <v>50239.96</v>
      </c>
      <c r="Z6">
        <v>224440</v>
      </c>
    </row>
    <row r="7" spans="1:28" x14ac:dyDescent="0.25">
      <c r="A7" t="s">
        <v>2940</v>
      </c>
      <c r="B7">
        <v>113669.24</v>
      </c>
      <c r="D7">
        <v>56955.33</v>
      </c>
      <c r="F7">
        <v>3053700</v>
      </c>
      <c r="G7">
        <v>128154.82</v>
      </c>
      <c r="H7">
        <v>20136</v>
      </c>
      <c r="I7">
        <v>13483.3</v>
      </c>
      <c r="K7">
        <v>0</v>
      </c>
      <c r="N7">
        <v>2795348.73</v>
      </c>
      <c r="O7">
        <v>550717.67000000004</v>
      </c>
      <c r="P7">
        <v>9600</v>
      </c>
      <c r="S7">
        <v>549101.36</v>
      </c>
      <c r="T7">
        <v>389220</v>
      </c>
      <c r="U7">
        <v>564101.36</v>
      </c>
      <c r="X7">
        <v>60758.720000000001</v>
      </c>
      <c r="Y7">
        <v>99647.59</v>
      </c>
      <c r="Z7">
        <v>92120</v>
      </c>
    </row>
    <row r="8" spans="1:28" x14ac:dyDescent="0.25">
      <c r="A8" t="s">
        <v>2941</v>
      </c>
      <c r="B8">
        <v>125115.5</v>
      </c>
      <c r="C8">
        <v>18000</v>
      </c>
      <c r="D8">
        <v>11756</v>
      </c>
      <c r="E8">
        <v>0</v>
      </c>
      <c r="F8">
        <v>1824268.05</v>
      </c>
      <c r="G8">
        <v>36689.19</v>
      </c>
      <c r="H8">
        <v>22835</v>
      </c>
      <c r="I8">
        <v>7243.12</v>
      </c>
      <c r="J8">
        <v>8000</v>
      </c>
      <c r="K8">
        <v>10852.74</v>
      </c>
      <c r="N8">
        <v>-259864.07</v>
      </c>
      <c r="O8">
        <v>2257089.6800000002</v>
      </c>
      <c r="Q8">
        <v>110000</v>
      </c>
      <c r="S8">
        <v>605091</v>
      </c>
      <c r="T8">
        <v>564493.89</v>
      </c>
      <c r="U8">
        <v>642801</v>
      </c>
      <c r="W8">
        <v>11268</v>
      </c>
      <c r="X8">
        <v>181707.44</v>
      </c>
      <c r="Y8">
        <v>69616.179999999993</v>
      </c>
      <c r="Z8">
        <v>215520</v>
      </c>
    </row>
    <row r="9" spans="1:28" x14ac:dyDescent="0.25">
      <c r="A9" t="s">
        <v>2942</v>
      </c>
      <c r="B9">
        <v>86877.65</v>
      </c>
      <c r="D9">
        <v>0</v>
      </c>
      <c r="F9">
        <v>3583848.06</v>
      </c>
      <c r="G9">
        <v>44539.32</v>
      </c>
      <c r="H9">
        <v>0</v>
      </c>
      <c r="I9">
        <v>0</v>
      </c>
      <c r="J9">
        <v>1540</v>
      </c>
      <c r="K9">
        <v>212</v>
      </c>
      <c r="N9">
        <v>3488019.75</v>
      </c>
      <c r="O9">
        <v>253201</v>
      </c>
      <c r="S9">
        <v>312251.36</v>
      </c>
      <c r="T9">
        <v>456079.22</v>
      </c>
      <c r="U9">
        <v>312251.36</v>
      </c>
      <c r="X9">
        <v>47887.85</v>
      </c>
      <c r="Y9">
        <v>107889.09</v>
      </c>
      <c r="Z9">
        <v>163010</v>
      </c>
    </row>
    <row r="10" spans="1:28" x14ac:dyDescent="0.25">
      <c r="A10" t="s">
        <v>2943</v>
      </c>
      <c r="B10">
        <v>50126.25</v>
      </c>
      <c r="D10">
        <v>9251</v>
      </c>
      <c r="F10">
        <v>3125521.88</v>
      </c>
      <c r="G10">
        <v>3</v>
      </c>
      <c r="H10">
        <v>6191</v>
      </c>
      <c r="I10">
        <v>1808.95</v>
      </c>
      <c r="J10">
        <v>3940</v>
      </c>
      <c r="K10">
        <v>188.59</v>
      </c>
      <c r="N10">
        <v>3178171.87</v>
      </c>
      <c r="S10">
        <v>386099</v>
      </c>
      <c r="T10">
        <v>483377.43</v>
      </c>
      <c r="U10">
        <v>414599</v>
      </c>
      <c r="X10">
        <v>74953.070000000007</v>
      </c>
      <c r="Y10">
        <v>57702.64</v>
      </c>
      <c r="Z10">
        <v>90620</v>
      </c>
    </row>
    <row r="11" spans="1:28" x14ac:dyDescent="0.25">
      <c r="A11" t="s">
        <v>2944</v>
      </c>
      <c r="B11">
        <v>146052.78</v>
      </c>
      <c r="F11">
        <v>3426304.23</v>
      </c>
      <c r="G11">
        <v>13750.93</v>
      </c>
      <c r="K11">
        <v>20300</v>
      </c>
      <c r="N11">
        <v>3401558.66</v>
      </c>
      <c r="O11">
        <v>99610.62</v>
      </c>
      <c r="Q11">
        <v>19568.78</v>
      </c>
      <c r="S11">
        <v>260767.5</v>
      </c>
      <c r="T11">
        <v>314300</v>
      </c>
      <c r="U11">
        <v>262867.5</v>
      </c>
      <c r="W11">
        <v>5616</v>
      </c>
      <c r="X11">
        <v>15900</v>
      </c>
      <c r="Y11">
        <v>61114.12</v>
      </c>
    </row>
    <row r="12" spans="1:28" x14ac:dyDescent="0.25">
      <c r="A12" t="s">
        <v>2945</v>
      </c>
      <c r="B12">
        <v>730850.87</v>
      </c>
      <c r="C12">
        <v>0</v>
      </c>
      <c r="D12">
        <v>35488.94</v>
      </c>
      <c r="F12">
        <v>1097157.3999999999</v>
      </c>
      <c r="G12">
        <v>286274.62</v>
      </c>
      <c r="H12">
        <v>0</v>
      </c>
      <c r="N12">
        <v>1296475.92</v>
      </c>
      <c r="O12">
        <v>685585.33</v>
      </c>
      <c r="P12">
        <v>251872.17</v>
      </c>
      <c r="Q12">
        <v>228000</v>
      </c>
      <c r="S12">
        <v>983052</v>
      </c>
      <c r="T12">
        <v>7800</v>
      </c>
      <c r="U12">
        <v>1028598</v>
      </c>
      <c r="X12">
        <v>106927.18</v>
      </c>
      <c r="Y12">
        <v>102768.96000000001</v>
      </c>
    </row>
    <row r="13" spans="1:28" x14ac:dyDescent="0.25">
      <c r="A13" t="s">
        <v>2946</v>
      </c>
      <c r="B13">
        <v>1053147.1000000001</v>
      </c>
      <c r="C13">
        <v>73358.05</v>
      </c>
      <c r="D13">
        <v>21723.52</v>
      </c>
      <c r="F13">
        <v>207798.78</v>
      </c>
      <c r="G13">
        <v>305096.90999999997</v>
      </c>
      <c r="H13">
        <v>0</v>
      </c>
      <c r="N13">
        <v>-515508.5</v>
      </c>
      <c r="O13">
        <v>1517319.83</v>
      </c>
      <c r="P13">
        <v>948041.23</v>
      </c>
      <c r="S13">
        <v>959664</v>
      </c>
      <c r="T13">
        <v>17420</v>
      </c>
      <c r="U13">
        <v>1040457</v>
      </c>
      <c r="X13">
        <v>80930.62</v>
      </c>
      <c r="Y13">
        <v>84124.58</v>
      </c>
    </row>
    <row r="14" spans="1:28" x14ac:dyDescent="0.25">
      <c r="A14" t="s">
        <v>2947</v>
      </c>
      <c r="B14">
        <v>745384.72</v>
      </c>
      <c r="C14">
        <v>0</v>
      </c>
      <c r="D14">
        <v>44946.43</v>
      </c>
      <c r="F14">
        <v>808521.84</v>
      </c>
      <c r="G14">
        <v>342939.83</v>
      </c>
      <c r="H14">
        <v>0</v>
      </c>
      <c r="N14">
        <v>15873.56</v>
      </c>
      <c r="O14">
        <v>1326846.8</v>
      </c>
      <c r="P14">
        <v>266103.76</v>
      </c>
      <c r="Q14">
        <v>684520</v>
      </c>
      <c r="S14">
        <v>551909</v>
      </c>
      <c r="T14">
        <v>27720</v>
      </c>
      <c r="U14">
        <v>592939</v>
      </c>
      <c r="X14">
        <v>141109.60999999999</v>
      </c>
      <c r="Y14">
        <v>94664.49</v>
      </c>
    </row>
    <row r="15" spans="1:28" x14ac:dyDescent="0.25">
      <c r="A15" t="s">
        <v>2948</v>
      </c>
      <c r="B15">
        <v>982705.49</v>
      </c>
      <c r="C15">
        <v>17956.740000000002</v>
      </c>
      <c r="D15">
        <v>82326.960000000006</v>
      </c>
      <c r="F15">
        <v>18785.560000000001</v>
      </c>
      <c r="G15">
        <v>546176.81000000006</v>
      </c>
      <c r="H15">
        <v>0</v>
      </c>
      <c r="N15">
        <v>9442.31</v>
      </c>
      <c r="O15">
        <v>1336486.2</v>
      </c>
      <c r="P15">
        <v>505750.01</v>
      </c>
      <c r="Q15">
        <v>120000</v>
      </c>
      <c r="S15">
        <v>1232036</v>
      </c>
      <c r="T15">
        <v>50990</v>
      </c>
      <c r="U15">
        <v>1282913.6000000001</v>
      </c>
      <c r="X15">
        <v>159757.34</v>
      </c>
      <c r="Y15">
        <v>78442.02</v>
      </c>
      <c r="AA15">
        <v>14000</v>
      </c>
    </row>
    <row r="16" spans="1:28" x14ac:dyDescent="0.25">
      <c r="A16" t="s">
        <v>2949</v>
      </c>
      <c r="B16">
        <v>1049205.01</v>
      </c>
      <c r="C16">
        <v>51403.8</v>
      </c>
      <c r="D16">
        <v>71711.41</v>
      </c>
      <c r="F16">
        <v>936290.68</v>
      </c>
      <c r="G16">
        <v>286900.7</v>
      </c>
      <c r="H16">
        <v>0</v>
      </c>
      <c r="K16">
        <v>44.11</v>
      </c>
      <c r="N16">
        <v>514919.28</v>
      </c>
      <c r="O16">
        <v>2146839.4900000002</v>
      </c>
      <c r="P16">
        <v>449173.84</v>
      </c>
      <c r="S16">
        <v>980722</v>
      </c>
      <c r="U16">
        <v>1250542.8</v>
      </c>
      <c r="X16">
        <v>116943.96</v>
      </c>
      <c r="Y16">
        <v>116088.41</v>
      </c>
      <c r="AA16">
        <v>71120</v>
      </c>
    </row>
    <row r="17" spans="1:27" x14ac:dyDescent="0.25">
      <c r="A17" t="s">
        <v>2950</v>
      </c>
      <c r="B17">
        <v>646786.81999999995</v>
      </c>
      <c r="C17">
        <v>0</v>
      </c>
      <c r="D17">
        <v>85032.07</v>
      </c>
      <c r="F17">
        <v>55227.29</v>
      </c>
      <c r="G17">
        <v>333792.48</v>
      </c>
      <c r="H17">
        <v>36500</v>
      </c>
      <c r="N17">
        <v>-522300.2</v>
      </c>
      <c r="O17">
        <v>1602780.76</v>
      </c>
      <c r="P17">
        <v>407898.53</v>
      </c>
      <c r="S17">
        <v>950551</v>
      </c>
      <c r="T17">
        <v>33400</v>
      </c>
      <c r="U17">
        <v>1073741</v>
      </c>
      <c r="X17">
        <v>184865.23</v>
      </c>
      <c r="Y17">
        <v>77895.199999999997</v>
      </c>
    </row>
    <row r="18" spans="1:27" x14ac:dyDescent="0.25">
      <c r="A18" t="s">
        <v>2951</v>
      </c>
      <c r="B18">
        <v>991975.44</v>
      </c>
      <c r="C18">
        <v>0</v>
      </c>
      <c r="D18">
        <v>11549.64</v>
      </c>
      <c r="F18">
        <v>317165.89</v>
      </c>
      <c r="G18">
        <v>1746949.43</v>
      </c>
      <c r="H18">
        <v>0</v>
      </c>
      <c r="N18">
        <v>1057152.31</v>
      </c>
      <c r="O18">
        <v>2036704.82</v>
      </c>
      <c r="P18">
        <v>706802.64</v>
      </c>
      <c r="S18">
        <v>578618</v>
      </c>
      <c r="T18">
        <v>32425</v>
      </c>
      <c r="U18">
        <v>677333</v>
      </c>
      <c r="X18">
        <v>152638.20000000001</v>
      </c>
      <c r="Y18">
        <v>310561.52</v>
      </c>
      <c r="AA18">
        <v>120000</v>
      </c>
    </row>
    <row r="19" spans="1:27" x14ac:dyDescent="0.25">
      <c r="A19" t="s">
        <v>2952</v>
      </c>
      <c r="B19">
        <v>479707.97</v>
      </c>
      <c r="C19">
        <v>17535.830000000002</v>
      </c>
      <c r="D19">
        <v>88695.360000000001</v>
      </c>
      <c r="F19">
        <v>1022153.79</v>
      </c>
      <c r="G19">
        <v>514128.3</v>
      </c>
      <c r="H19">
        <v>0</v>
      </c>
      <c r="K19">
        <v>59.17</v>
      </c>
      <c r="N19">
        <v>2125971.12</v>
      </c>
      <c r="O19">
        <v>118427.08</v>
      </c>
      <c r="P19">
        <v>255041.48</v>
      </c>
      <c r="S19">
        <v>449080</v>
      </c>
      <c r="U19">
        <v>449080</v>
      </c>
      <c r="X19">
        <v>132677.21</v>
      </c>
      <c r="Y19">
        <v>128895.39</v>
      </c>
      <c r="AA19">
        <v>82105</v>
      </c>
    </row>
    <row r="20" spans="1:27" x14ac:dyDescent="0.25">
      <c r="A20" t="s">
        <v>2953</v>
      </c>
      <c r="B20">
        <v>1615606.41</v>
      </c>
      <c r="C20">
        <v>300635.2</v>
      </c>
      <c r="D20">
        <v>56746.68</v>
      </c>
      <c r="F20">
        <v>23255.68</v>
      </c>
      <c r="G20">
        <v>232803.20000000001</v>
      </c>
      <c r="N20">
        <v>121933.24</v>
      </c>
      <c r="O20">
        <v>1863971.92</v>
      </c>
      <c r="P20">
        <v>445872.96</v>
      </c>
      <c r="Q20">
        <v>204000</v>
      </c>
      <c r="S20">
        <v>556090</v>
      </c>
      <c r="T20">
        <v>40000</v>
      </c>
      <c r="U20">
        <v>647101</v>
      </c>
      <c r="X20">
        <v>183295.8</v>
      </c>
      <c r="Y20">
        <v>82689.149999999994</v>
      </c>
      <c r="AA20">
        <v>57335</v>
      </c>
    </row>
    <row r="21" spans="1:27" x14ac:dyDescent="0.25">
      <c r="A21" t="s">
        <v>2954</v>
      </c>
      <c r="B21">
        <v>647431.37</v>
      </c>
      <c r="C21">
        <v>53491</v>
      </c>
      <c r="D21">
        <v>110087.07</v>
      </c>
      <c r="F21">
        <v>710965.52</v>
      </c>
      <c r="G21">
        <v>1221815.51</v>
      </c>
      <c r="H21">
        <v>0</v>
      </c>
      <c r="K21">
        <v>0</v>
      </c>
      <c r="N21">
        <v>746219.1</v>
      </c>
      <c r="O21">
        <v>2519990.75</v>
      </c>
      <c r="P21">
        <v>616997.53</v>
      </c>
      <c r="S21">
        <v>828945.56</v>
      </c>
      <c r="T21">
        <v>24500</v>
      </c>
      <c r="U21">
        <v>1080458.56</v>
      </c>
      <c r="X21">
        <v>412085.54</v>
      </c>
      <c r="Y21">
        <v>262548.37</v>
      </c>
      <c r="AA21">
        <v>134350</v>
      </c>
    </row>
    <row r="22" spans="1:27" x14ac:dyDescent="0.25">
      <c r="A22" t="s">
        <v>2955</v>
      </c>
      <c r="B22">
        <v>825422.08</v>
      </c>
      <c r="C22">
        <v>40135</v>
      </c>
      <c r="D22">
        <v>2600</v>
      </c>
      <c r="F22">
        <v>375926.18</v>
      </c>
      <c r="G22">
        <v>306907.77</v>
      </c>
      <c r="H22">
        <v>0</v>
      </c>
      <c r="N22">
        <v>-3896392.45</v>
      </c>
      <c r="O22">
        <v>4994895.4800000004</v>
      </c>
      <c r="P22">
        <v>853437.99</v>
      </c>
      <c r="S22">
        <v>832997</v>
      </c>
      <c r="T22">
        <v>29925</v>
      </c>
      <c r="U22">
        <v>832997</v>
      </c>
      <c r="X22">
        <v>201944.3</v>
      </c>
      <c r="Y22">
        <v>156090.69</v>
      </c>
      <c r="AA22">
        <v>-5000</v>
      </c>
    </row>
    <row r="23" spans="1:27" x14ac:dyDescent="0.25">
      <c r="A23" t="s">
        <v>2956</v>
      </c>
      <c r="B23">
        <v>357654.79</v>
      </c>
      <c r="C23">
        <v>12163</v>
      </c>
      <c r="D23">
        <v>133176.12</v>
      </c>
      <c r="F23">
        <v>736590.9</v>
      </c>
      <c r="G23">
        <v>463402.93</v>
      </c>
      <c r="H23">
        <v>0</v>
      </c>
      <c r="K23">
        <v>0</v>
      </c>
      <c r="N23">
        <v>181412.72</v>
      </c>
      <c r="O23">
        <v>1550129.81</v>
      </c>
      <c r="P23">
        <v>396628.76</v>
      </c>
      <c r="S23">
        <v>1143446</v>
      </c>
      <c r="T23">
        <v>47800</v>
      </c>
      <c r="U23">
        <v>1191965.6000000001</v>
      </c>
      <c r="X23">
        <v>212123.2</v>
      </c>
      <c r="Y23">
        <v>130340.75</v>
      </c>
      <c r="AA23">
        <v>26000</v>
      </c>
    </row>
    <row r="24" spans="1:27" x14ac:dyDescent="0.25">
      <c r="A24" t="s">
        <v>2957</v>
      </c>
      <c r="B24">
        <v>3220952.59</v>
      </c>
      <c r="C24">
        <v>159901.49</v>
      </c>
      <c r="D24">
        <v>5372.98</v>
      </c>
      <c r="F24">
        <v>62840.54</v>
      </c>
      <c r="G24">
        <v>461380.41</v>
      </c>
      <c r="H24">
        <v>0</v>
      </c>
      <c r="K24">
        <v>0</v>
      </c>
      <c r="N24">
        <v>807891.81</v>
      </c>
      <c r="O24">
        <v>2878887.21</v>
      </c>
      <c r="P24">
        <v>561498.36</v>
      </c>
      <c r="Q24">
        <v>259520</v>
      </c>
      <c r="S24">
        <v>1550199</v>
      </c>
      <c r="T24">
        <v>18500</v>
      </c>
      <c r="U24">
        <v>1624209</v>
      </c>
      <c r="X24">
        <v>290362.03000000003</v>
      </c>
      <c r="Y24">
        <v>131617.34</v>
      </c>
      <c r="AA24">
        <v>24500</v>
      </c>
    </row>
    <row r="25" spans="1:27" x14ac:dyDescent="0.25">
      <c r="A25" t="s">
        <v>2958</v>
      </c>
      <c r="B25">
        <v>685845.07</v>
      </c>
      <c r="C25">
        <v>189537.55</v>
      </c>
      <c r="D25">
        <v>26234.35</v>
      </c>
      <c r="F25">
        <v>318027.59000000003</v>
      </c>
      <c r="G25">
        <v>306100.26</v>
      </c>
      <c r="H25">
        <v>0</v>
      </c>
      <c r="N25">
        <v>-864889.72</v>
      </c>
      <c r="O25">
        <v>2079998.65</v>
      </c>
      <c r="P25">
        <v>462960.3</v>
      </c>
      <c r="Q25">
        <v>240000</v>
      </c>
      <c r="S25">
        <v>819961.4</v>
      </c>
      <c r="T25">
        <v>33000</v>
      </c>
      <c r="U25">
        <v>911743.4</v>
      </c>
      <c r="X25">
        <v>182464.6</v>
      </c>
      <c r="Y25">
        <v>106377.81</v>
      </c>
    </row>
    <row r="26" spans="1:27" x14ac:dyDescent="0.25">
      <c r="A26" t="s">
        <v>2959</v>
      </c>
      <c r="B26">
        <v>602038.04</v>
      </c>
      <c r="C26">
        <v>71156.03</v>
      </c>
      <c r="D26">
        <v>36093.949999999997</v>
      </c>
      <c r="F26">
        <v>960299.31</v>
      </c>
      <c r="G26">
        <v>230025.68</v>
      </c>
      <c r="H26">
        <v>25000</v>
      </c>
      <c r="K26">
        <v>0</v>
      </c>
      <c r="N26">
        <v>1356966.82</v>
      </c>
      <c r="O26">
        <v>413083.29</v>
      </c>
      <c r="P26">
        <v>403175.02</v>
      </c>
      <c r="R26">
        <v>636.85</v>
      </c>
      <c r="S26">
        <v>898952</v>
      </c>
      <c r="T26">
        <v>73000</v>
      </c>
      <c r="U26">
        <v>971623.6</v>
      </c>
      <c r="X26">
        <v>115159.16</v>
      </c>
      <c r="Y26">
        <v>89570.36</v>
      </c>
    </row>
    <row r="27" spans="1:27" x14ac:dyDescent="0.25">
      <c r="A27" t="s">
        <v>2960</v>
      </c>
      <c r="B27">
        <v>761150.14</v>
      </c>
      <c r="C27">
        <v>1250</v>
      </c>
      <c r="D27">
        <v>11012</v>
      </c>
      <c r="F27">
        <v>563322.06000000006</v>
      </c>
      <c r="G27">
        <v>236152.74</v>
      </c>
      <c r="H27">
        <v>0</v>
      </c>
      <c r="N27">
        <v>-889827.57</v>
      </c>
      <c r="O27">
        <v>2337378.21</v>
      </c>
      <c r="P27">
        <v>364807.23</v>
      </c>
      <c r="S27">
        <v>691471</v>
      </c>
      <c r="T27">
        <v>6035</v>
      </c>
      <c r="U27">
        <v>691471</v>
      </c>
      <c r="X27">
        <v>129663.72</v>
      </c>
      <c r="Y27">
        <v>84042.21</v>
      </c>
    </row>
    <row r="28" spans="1:27" x14ac:dyDescent="0.25">
      <c r="A28" t="s">
        <v>2961</v>
      </c>
      <c r="B28">
        <v>631944.93999999994</v>
      </c>
      <c r="C28">
        <v>0</v>
      </c>
      <c r="D28">
        <v>20650.099999999999</v>
      </c>
      <c r="F28">
        <v>280815.61</v>
      </c>
      <c r="G28">
        <v>299546.06</v>
      </c>
      <c r="H28">
        <v>10085</v>
      </c>
      <c r="K28">
        <v>0</v>
      </c>
      <c r="N28">
        <v>-1451963.77</v>
      </c>
      <c r="O28">
        <v>2446216.73</v>
      </c>
      <c r="P28">
        <v>441515.1</v>
      </c>
      <c r="Q28">
        <v>20000</v>
      </c>
      <c r="S28">
        <v>556297</v>
      </c>
      <c r="T28">
        <v>65595</v>
      </c>
      <c r="U28">
        <v>617182</v>
      </c>
      <c r="X28">
        <v>85104.8</v>
      </c>
      <c r="Y28">
        <v>103301.55</v>
      </c>
    </row>
    <row r="29" spans="1:27" x14ac:dyDescent="0.25">
      <c r="A29" t="s">
        <v>2962</v>
      </c>
      <c r="B29">
        <v>938679.11</v>
      </c>
      <c r="C29">
        <v>422927.45</v>
      </c>
      <c r="D29">
        <v>13020.52</v>
      </c>
      <c r="F29">
        <v>619768.59</v>
      </c>
      <c r="G29">
        <v>356657.4</v>
      </c>
      <c r="K29">
        <v>10016</v>
      </c>
      <c r="N29">
        <v>758562.94</v>
      </c>
      <c r="O29">
        <v>1940194.37</v>
      </c>
      <c r="P29">
        <v>153190.32</v>
      </c>
      <c r="S29">
        <v>807538</v>
      </c>
      <c r="U29">
        <v>895021</v>
      </c>
      <c r="X29">
        <v>223147.22</v>
      </c>
      <c r="Y29">
        <v>100090.34</v>
      </c>
    </row>
    <row r="30" spans="1:27" x14ac:dyDescent="0.25">
      <c r="A30" t="s">
        <v>2963</v>
      </c>
      <c r="B30">
        <v>317428.28000000003</v>
      </c>
      <c r="C30">
        <v>416231.96</v>
      </c>
      <c r="D30">
        <v>28724.22</v>
      </c>
      <c r="F30">
        <v>1983275.95</v>
      </c>
      <c r="G30">
        <v>913465.05</v>
      </c>
      <c r="K30">
        <v>0</v>
      </c>
      <c r="N30">
        <v>3934026.61</v>
      </c>
      <c r="O30">
        <v>225942.27</v>
      </c>
      <c r="P30">
        <v>110805.37</v>
      </c>
      <c r="S30">
        <v>421227</v>
      </c>
      <c r="U30">
        <v>531624</v>
      </c>
      <c r="X30">
        <v>241207.51</v>
      </c>
      <c r="Y30">
        <v>168449.28</v>
      </c>
    </row>
    <row r="31" spans="1:27" x14ac:dyDescent="0.25">
      <c r="A31" t="s">
        <v>2964</v>
      </c>
      <c r="B31">
        <v>1970628.53</v>
      </c>
      <c r="C31">
        <v>443922</v>
      </c>
      <c r="D31">
        <v>8262.61</v>
      </c>
      <c r="F31">
        <v>1039844.81</v>
      </c>
      <c r="G31">
        <v>227795.27</v>
      </c>
      <c r="K31">
        <v>0</v>
      </c>
      <c r="N31">
        <v>2783148.7</v>
      </c>
      <c r="O31">
        <v>519805.36</v>
      </c>
      <c r="P31">
        <v>1015293.29</v>
      </c>
      <c r="R31">
        <v>314.95999999999998</v>
      </c>
      <c r="S31">
        <v>1368555</v>
      </c>
      <c r="T31">
        <v>110520</v>
      </c>
      <c r="U31">
        <v>1599419</v>
      </c>
      <c r="X31">
        <v>313565.84999999998</v>
      </c>
      <c r="Y31">
        <v>60219.24</v>
      </c>
    </row>
    <row r="32" spans="1:27" x14ac:dyDescent="0.25">
      <c r="A32" t="s">
        <v>2965</v>
      </c>
      <c r="B32">
        <v>1552546.21</v>
      </c>
      <c r="C32">
        <v>219345.6</v>
      </c>
      <c r="D32">
        <v>36463.11</v>
      </c>
      <c r="F32">
        <v>2103340.61</v>
      </c>
      <c r="G32">
        <v>676543.51</v>
      </c>
      <c r="K32">
        <v>0</v>
      </c>
      <c r="N32">
        <v>4118472.33</v>
      </c>
      <c r="O32">
        <v>164243.42000000001</v>
      </c>
      <c r="P32">
        <v>819087.32</v>
      </c>
      <c r="S32">
        <v>588262.5</v>
      </c>
      <c r="U32">
        <v>700780.5</v>
      </c>
      <c r="X32">
        <v>170736.29</v>
      </c>
      <c r="Y32">
        <v>144209.74</v>
      </c>
    </row>
    <row r="33" spans="1:25" x14ac:dyDescent="0.25">
      <c r="A33" t="s">
        <v>2966</v>
      </c>
      <c r="B33">
        <v>800964.82</v>
      </c>
      <c r="C33">
        <v>178729</v>
      </c>
      <c r="D33">
        <v>217.2</v>
      </c>
      <c r="F33">
        <v>591702.91</v>
      </c>
      <c r="G33">
        <v>377171.94</v>
      </c>
      <c r="K33">
        <v>1443</v>
      </c>
      <c r="N33">
        <v>-1795569.8</v>
      </c>
      <c r="O33">
        <v>3631737.05</v>
      </c>
      <c r="P33">
        <v>931774.15</v>
      </c>
      <c r="S33">
        <v>982345</v>
      </c>
      <c r="U33">
        <v>1102016</v>
      </c>
      <c r="X33">
        <v>515905.49</v>
      </c>
      <c r="Y33">
        <v>69852.039999999994</v>
      </c>
    </row>
    <row r="34" spans="1:25" x14ac:dyDescent="0.25">
      <c r="A34" t="s">
        <v>2967</v>
      </c>
      <c r="B34">
        <v>170415.88</v>
      </c>
      <c r="C34">
        <v>233057.01</v>
      </c>
      <c r="D34">
        <v>33011.83</v>
      </c>
      <c r="F34">
        <v>287533.65999999997</v>
      </c>
      <c r="G34">
        <v>563822.84</v>
      </c>
      <c r="J34">
        <v>100000</v>
      </c>
      <c r="N34">
        <v>1006210.96</v>
      </c>
      <c r="O34">
        <v>669957.9</v>
      </c>
      <c r="P34">
        <v>285653.25</v>
      </c>
      <c r="S34">
        <v>200172</v>
      </c>
      <c r="U34">
        <v>354087</v>
      </c>
      <c r="X34">
        <v>370071.89</v>
      </c>
      <c r="Y34">
        <v>66629</v>
      </c>
    </row>
    <row r="35" spans="1:25" x14ac:dyDescent="0.25">
      <c r="A35" t="s">
        <v>2968</v>
      </c>
      <c r="B35">
        <v>1903650.65</v>
      </c>
      <c r="C35">
        <v>308994.62</v>
      </c>
      <c r="D35">
        <v>24206.58</v>
      </c>
      <c r="F35">
        <v>536693.56999999995</v>
      </c>
      <c r="G35">
        <v>346318.89</v>
      </c>
      <c r="K35">
        <v>1392</v>
      </c>
      <c r="N35">
        <v>263714.21999999997</v>
      </c>
      <c r="O35">
        <v>2501284.2200000002</v>
      </c>
      <c r="P35">
        <v>985019.13</v>
      </c>
      <c r="R35">
        <v>301.29000000000002</v>
      </c>
      <c r="S35">
        <v>840189</v>
      </c>
      <c r="U35">
        <v>1004720</v>
      </c>
      <c r="X35">
        <v>239136.21</v>
      </c>
      <c r="Y35">
        <v>65204.34</v>
      </c>
    </row>
    <row r="36" spans="1:25" x14ac:dyDescent="0.25">
      <c r="A36" t="s">
        <v>2969</v>
      </c>
      <c r="B36">
        <v>990013.76</v>
      </c>
      <c r="C36">
        <v>115899.1</v>
      </c>
      <c r="D36">
        <v>3241.06</v>
      </c>
      <c r="F36">
        <v>1989580.73</v>
      </c>
      <c r="G36">
        <v>568144.34</v>
      </c>
      <c r="K36">
        <v>0</v>
      </c>
      <c r="N36">
        <v>1716880.81</v>
      </c>
      <c r="O36">
        <v>1692932.58</v>
      </c>
      <c r="P36">
        <v>878424.28</v>
      </c>
      <c r="S36">
        <v>593436.5</v>
      </c>
      <c r="U36">
        <v>755506.5</v>
      </c>
      <c r="X36">
        <v>209863.18</v>
      </c>
      <c r="Y36">
        <v>130385.5</v>
      </c>
    </row>
    <row r="37" spans="1:25" x14ac:dyDescent="0.25">
      <c r="A37" t="s">
        <v>2970</v>
      </c>
      <c r="B37">
        <v>956172.66</v>
      </c>
      <c r="C37">
        <v>255737.42</v>
      </c>
      <c r="D37">
        <v>19893.2</v>
      </c>
      <c r="F37">
        <v>1153827.32</v>
      </c>
      <c r="G37">
        <v>322201.23</v>
      </c>
      <c r="K37">
        <v>0</v>
      </c>
      <c r="N37">
        <v>2118262.31</v>
      </c>
      <c r="P37">
        <v>822089.83</v>
      </c>
      <c r="Q37">
        <v>162130</v>
      </c>
      <c r="S37">
        <v>210317.45</v>
      </c>
      <c r="U37">
        <v>283653.45</v>
      </c>
      <c r="X37">
        <v>140075.84</v>
      </c>
      <c r="Y37">
        <v>104538.47</v>
      </c>
    </row>
    <row r="38" spans="1:25" x14ac:dyDescent="0.25">
      <c r="A38" t="s">
        <v>2971</v>
      </c>
      <c r="B38">
        <v>1462760.89</v>
      </c>
      <c r="C38">
        <v>284073.95</v>
      </c>
      <c r="D38">
        <v>13144.29</v>
      </c>
      <c r="F38">
        <v>852604.93</v>
      </c>
      <c r="G38">
        <v>380886.04</v>
      </c>
      <c r="K38">
        <v>0</v>
      </c>
      <c r="N38">
        <v>2088244.73</v>
      </c>
      <c r="P38">
        <v>1444433.91</v>
      </c>
      <c r="S38">
        <v>1341273</v>
      </c>
      <c r="U38">
        <v>1501116</v>
      </c>
      <c r="X38">
        <v>197294.58</v>
      </c>
      <c r="Y38">
        <v>66000.960000000006</v>
      </c>
    </row>
    <row r="39" spans="1:25" x14ac:dyDescent="0.25">
      <c r="A39" t="s">
        <v>2972</v>
      </c>
      <c r="B39">
        <v>1704181.78</v>
      </c>
      <c r="C39">
        <v>61081.55</v>
      </c>
      <c r="D39">
        <v>48623</v>
      </c>
      <c r="F39">
        <v>391106</v>
      </c>
      <c r="G39">
        <v>831554.95</v>
      </c>
      <c r="H39">
        <v>22451</v>
      </c>
      <c r="K39">
        <v>145.44</v>
      </c>
      <c r="L39">
        <v>31276</v>
      </c>
      <c r="N39">
        <v>580485.52</v>
      </c>
      <c r="O39">
        <v>1814650.86</v>
      </c>
      <c r="P39">
        <v>1046404.14</v>
      </c>
      <c r="Q39">
        <v>1646</v>
      </c>
      <c r="S39">
        <v>1088689.28</v>
      </c>
      <c r="T39">
        <v>8100</v>
      </c>
      <c r="U39">
        <v>1215114.28</v>
      </c>
      <c r="X39">
        <v>131319.09</v>
      </c>
      <c r="Y39">
        <v>109667.59</v>
      </c>
    </row>
    <row r="40" spans="1:25" x14ac:dyDescent="0.25">
      <c r="A40" t="s">
        <v>2973</v>
      </c>
      <c r="B40">
        <v>628953.16</v>
      </c>
      <c r="C40">
        <v>19407.8</v>
      </c>
      <c r="D40">
        <v>43464.34</v>
      </c>
      <c r="F40">
        <v>1293510.8799999999</v>
      </c>
      <c r="G40">
        <v>123896.8</v>
      </c>
      <c r="H40">
        <v>8686</v>
      </c>
      <c r="K40">
        <v>118432.71</v>
      </c>
      <c r="N40">
        <v>-53782.74</v>
      </c>
      <c r="O40">
        <v>1633793.05</v>
      </c>
      <c r="P40">
        <v>829693.4</v>
      </c>
      <c r="S40">
        <v>763859.28</v>
      </c>
      <c r="T40">
        <v>45500</v>
      </c>
      <c r="U40">
        <v>883032.28</v>
      </c>
      <c r="X40">
        <v>219116.79999999999</v>
      </c>
      <c r="Y40">
        <v>86974.64</v>
      </c>
    </row>
    <row r="41" spans="1:25" x14ac:dyDescent="0.25">
      <c r="A41" t="s">
        <v>2974</v>
      </c>
      <c r="B41">
        <v>851448.44</v>
      </c>
      <c r="C41">
        <v>86762.09</v>
      </c>
      <c r="D41">
        <v>36387.49</v>
      </c>
      <c r="F41">
        <v>1155343.18</v>
      </c>
      <c r="G41">
        <v>162042.6</v>
      </c>
      <c r="H41">
        <v>9522.6</v>
      </c>
      <c r="K41">
        <v>959.43</v>
      </c>
      <c r="N41">
        <v>1922248.18</v>
      </c>
      <c r="O41">
        <v>174893.33</v>
      </c>
      <c r="P41">
        <v>612491.73</v>
      </c>
      <c r="S41">
        <v>900667.8</v>
      </c>
      <c r="T41">
        <v>6000</v>
      </c>
      <c r="U41">
        <v>1025146.8</v>
      </c>
      <c r="X41">
        <v>162262.71</v>
      </c>
      <c r="Y41">
        <v>62789.760000000002</v>
      </c>
    </row>
    <row r="42" spans="1:25" x14ac:dyDescent="0.25">
      <c r="A42" t="s">
        <v>2975</v>
      </c>
      <c r="B42">
        <v>1833413.68</v>
      </c>
      <c r="C42">
        <v>139017.89000000001</v>
      </c>
      <c r="D42">
        <v>68754.09</v>
      </c>
      <c r="F42">
        <v>1046670.45</v>
      </c>
      <c r="G42">
        <v>276823.71999999997</v>
      </c>
      <c r="H42">
        <v>46576.3</v>
      </c>
      <c r="K42">
        <v>2606.83</v>
      </c>
      <c r="L42">
        <v>472088.46</v>
      </c>
      <c r="N42">
        <v>1493866.76</v>
      </c>
      <c r="O42">
        <v>1781475.04</v>
      </c>
      <c r="P42">
        <v>1365405.93</v>
      </c>
      <c r="Q42">
        <v>11539.88</v>
      </c>
      <c r="S42">
        <v>924234</v>
      </c>
      <c r="T42">
        <v>12000</v>
      </c>
      <c r="U42">
        <v>1149542</v>
      </c>
      <c r="X42">
        <v>1342573.45</v>
      </c>
      <c r="Y42">
        <v>108347.92</v>
      </c>
    </row>
    <row r="43" spans="1:25" x14ac:dyDescent="0.25">
      <c r="A43" t="s">
        <v>2976</v>
      </c>
      <c r="B43">
        <v>1787569.51</v>
      </c>
      <c r="C43">
        <v>37769.480000000003</v>
      </c>
      <c r="D43">
        <v>16477.45</v>
      </c>
      <c r="F43">
        <v>228931.1</v>
      </c>
      <c r="G43">
        <v>200782</v>
      </c>
      <c r="H43">
        <v>23656.2</v>
      </c>
      <c r="K43">
        <v>1855.82</v>
      </c>
      <c r="N43">
        <v>-271253.71000000002</v>
      </c>
      <c r="O43">
        <v>1769380.27</v>
      </c>
      <c r="P43">
        <v>1197090.6100000001</v>
      </c>
      <c r="S43">
        <v>963622.2</v>
      </c>
      <c r="T43">
        <v>18000</v>
      </c>
      <c r="U43">
        <v>1061696.2</v>
      </c>
      <c r="X43">
        <v>204669.69</v>
      </c>
      <c r="Y43">
        <v>64215.96</v>
      </c>
    </row>
    <row r="44" spans="1:25" x14ac:dyDescent="0.25">
      <c r="A44" t="s">
        <v>2977</v>
      </c>
      <c r="B44">
        <v>626957.76</v>
      </c>
      <c r="C44">
        <v>21779.040000000001</v>
      </c>
      <c r="D44">
        <v>20585.099999999999</v>
      </c>
      <c r="F44">
        <v>863200.33</v>
      </c>
      <c r="G44">
        <v>636105.64</v>
      </c>
      <c r="H44">
        <v>12884.4</v>
      </c>
      <c r="K44">
        <v>0</v>
      </c>
      <c r="N44">
        <v>-1722903.05</v>
      </c>
      <c r="O44">
        <v>2854151.72</v>
      </c>
      <c r="P44">
        <v>1529135.5</v>
      </c>
      <c r="S44">
        <v>418943.5</v>
      </c>
      <c r="T44">
        <v>8100</v>
      </c>
      <c r="U44">
        <v>564879.5</v>
      </c>
      <c r="X44">
        <v>142658.85999999999</v>
      </c>
      <c r="Y44">
        <v>127445.84</v>
      </c>
    </row>
    <row r="45" spans="1:25" x14ac:dyDescent="0.25">
      <c r="A45" t="s">
        <v>2978</v>
      </c>
      <c r="B45">
        <v>839914.22</v>
      </c>
      <c r="C45">
        <v>15262.31</v>
      </c>
      <c r="D45">
        <v>23624.44</v>
      </c>
      <c r="F45">
        <v>501678.23</v>
      </c>
      <c r="G45">
        <v>105937.3</v>
      </c>
      <c r="H45">
        <v>39061.199999999997</v>
      </c>
      <c r="K45">
        <v>1104.5</v>
      </c>
      <c r="N45">
        <v>-539074.26</v>
      </c>
      <c r="O45">
        <v>1653756.5</v>
      </c>
      <c r="P45">
        <v>724752.33</v>
      </c>
      <c r="S45">
        <v>436865</v>
      </c>
      <c r="T45">
        <v>6000</v>
      </c>
      <c r="U45">
        <v>585351</v>
      </c>
      <c r="X45">
        <v>150542.21</v>
      </c>
      <c r="Y45">
        <v>34195.56</v>
      </c>
    </row>
    <row r="46" spans="1:25" x14ac:dyDescent="0.25">
      <c r="A46" t="s">
        <v>2979</v>
      </c>
      <c r="B46">
        <v>1050962.6100000001</v>
      </c>
      <c r="C46">
        <v>207222.48</v>
      </c>
      <c r="D46">
        <v>4537.95</v>
      </c>
      <c r="F46">
        <v>594362.99</v>
      </c>
      <c r="G46">
        <v>205867.02</v>
      </c>
      <c r="H46">
        <v>7903.4</v>
      </c>
      <c r="K46">
        <v>4</v>
      </c>
      <c r="N46">
        <v>-37232.370000000003</v>
      </c>
      <c r="O46">
        <v>1474437.8</v>
      </c>
      <c r="P46">
        <v>988915.38</v>
      </c>
      <c r="S46">
        <v>428853</v>
      </c>
      <c r="T46">
        <v>9600</v>
      </c>
      <c r="U46">
        <v>529509</v>
      </c>
      <c r="X46">
        <v>137164.64000000001</v>
      </c>
      <c r="Y46">
        <v>86259.44</v>
      </c>
    </row>
    <row r="47" spans="1:25" x14ac:dyDescent="0.25">
      <c r="A47" t="s">
        <v>2980</v>
      </c>
      <c r="B47">
        <v>721405.33</v>
      </c>
      <c r="C47">
        <v>62004.37</v>
      </c>
      <c r="D47">
        <v>70504.39</v>
      </c>
      <c r="F47">
        <v>1255201.1399999999</v>
      </c>
      <c r="G47">
        <v>202055.63</v>
      </c>
      <c r="H47">
        <v>89208.42</v>
      </c>
      <c r="K47">
        <v>697.31</v>
      </c>
      <c r="N47">
        <v>-249928.94</v>
      </c>
      <c r="O47">
        <v>2017007.85</v>
      </c>
      <c r="P47">
        <v>1380257.55</v>
      </c>
      <c r="R47">
        <v>499.66</v>
      </c>
      <c r="S47">
        <v>880954.18</v>
      </c>
      <c r="T47">
        <v>14000</v>
      </c>
      <c r="U47">
        <v>1096990.18</v>
      </c>
      <c r="X47">
        <v>548646.94999999995</v>
      </c>
      <c r="Y47">
        <v>102113.04</v>
      </c>
    </row>
    <row r="48" spans="1:25" x14ac:dyDescent="0.25">
      <c r="A48" t="s">
        <v>2981</v>
      </c>
      <c r="B48">
        <v>512313.37</v>
      </c>
      <c r="C48">
        <v>6497.69</v>
      </c>
      <c r="D48">
        <v>27068.33</v>
      </c>
      <c r="F48">
        <v>1078720.8500000001</v>
      </c>
      <c r="G48">
        <v>85249.33</v>
      </c>
      <c r="H48">
        <v>22604</v>
      </c>
      <c r="K48">
        <v>102.79</v>
      </c>
      <c r="N48">
        <v>1392874.65</v>
      </c>
      <c r="O48">
        <v>216270.07999999999</v>
      </c>
      <c r="P48">
        <v>589991.44999999995</v>
      </c>
      <c r="S48">
        <v>637244</v>
      </c>
      <c r="T48">
        <v>6000</v>
      </c>
      <c r="U48">
        <v>776958</v>
      </c>
      <c r="X48">
        <v>250900.52</v>
      </c>
      <c r="Y48">
        <v>63978.879999999997</v>
      </c>
    </row>
    <row r="49" spans="1:28" x14ac:dyDescent="0.25">
      <c r="A49" t="s">
        <v>2982</v>
      </c>
      <c r="B49">
        <v>1177355.1200000001</v>
      </c>
      <c r="C49">
        <v>39310.28</v>
      </c>
      <c r="D49">
        <v>60522.26</v>
      </c>
      <c r="F49">
        <v>1156170.8700000001</v>
      </c>
      <c r="G49">
        <v>322959.94</v>
      </c>
      <c r="H49">
        <v>13388.2</v>
      </c>
      <c r="K49">
        <v>3563.82</v>
      </c>
      <c r="L49">
        <v>269918.17</v>
      </c>
      <c r="N49">
        <v>-94365.1</v>
      </c>
      <c r="O49">
        <v>2076002.99</v>
      </c>
      <c r="P49">
        <v>1470380.91</v>
      </c>
      <c r="Q49">
        <v>1832</v>
      </c>
      <c r="S49">
        <v>765900</v>
      </c>
      <c r="T49">
        <v>18000</v>
      </c>
      <c r="U49">
        <v>990332</v>
      </c>
      <c r="V49">
        <v>3000</v>
      </c>
      <c r="X49">
        <v>543709.74</v>
      </c>
      <c r="Y49">
        <v>82880.78</v>
      </c>
    </row>
    <row r="50" spans="1:28" x14ac:dyDescent="0.25">
      <c r="A50" t="s">
        <v>2983</v>
      </c>
      <c r="B50">
        <v>805416.68</v>
      </c>
      <c r="C50">
        <v>66710.429999999993</v>
      </c>
      <c r="D50">
        <v>21820.9</v>
      </c>
      <c r="F50">
        <v>637409.59</v>
      </c>
      <c r="G50">
        <v>150078.28</v>
      </c>
      <c r="H50">
        <v>17221.599999999999</v>
      </c>
      <c r="K50">
        <v>1414.9</v>
      </c>
      <c r="N50">
        <v>-1508822.4</v>
      </c>
      <c r="O50">
        <v>2700044.99</v>
      </c>
      <c r="P50">
        <v>893090.03</v>
      </c>
      <c r="Q50">
        <v>-21940</v>
      </c>
      <c r="S50">
        <v>582510.4</v>
      </c>
      <c r="T50">
        <v>14100</v>
      </c>
      <c r="U50">
        <v>713633.4</v>
      </c>
      <c r="X50">
        <v>183682.44</v>
      </c>
      <c r="Y50">
        <v>55983.82</v>
      </c>
    </row>
    <row r="51" spans="1:28" x14ac:dyDescent="0.25">
      <c r="A51" t="s">
        <v>2984</v>
      </c>
      <c r="B51">
        <v>834812.39</v>
      </c>
      <c r="C51">
        <v>87255.76</v>
      </c>
      <c r="D51">
        <v>7223</v>
      </c>
      <c r="F51">
        <v>623973.1</v>
      </c>
      <c r="G51">
        <v>52562.879999999997</v>
      </c>
      <c r="H51">
        <v>12880.8</v>
      </c>
      <c r="K51">
        <v>970.38</v>
      </c>
      <c r="L51">
        <v>46089.23</v>
      </c>
      <c r="N51">
        <v>-620405.68000000005</v>
      </c>
      <c r="O51">
        <v>1671717.03</v>
      </c>
      <c r="P51">
        <v>854112.69</v>
      </c>
      <c r="Q51">
        <v>1355.52</v>
      </c>
      <c r="S51">
        <v>487592</v>
      </c>
      <c r="T51">
        <v>4000</v>
      </c>
      <c r="U51">
        <v>569041</v>
      </c>
      <c r="X51">
        <v>174644.2</v>
      </c>
      <c r="Y51">
        <v>36099.64</v>
      </c>
    </row>
    <row r="52" spans="1:28" x14ac:dyDescent="0.25">
      <c r="A52" t="s">
        <v>2985</v>
      </c>
      <c r="B52">
        <v>912128.7</v>
      </c>
      <c r="C52">
        <v>22568.85</v>
      </c>
      <c r="D52">
        <v>34981</v>
      </c>
      <c r="F52">
        <v>787319.73</v>
      </c>
      <c r="G52">
        <v>129772.33</v>
      </c>
      <c r="H52">
        <v>15934.5</v>
      </c>
      <c r="K52">
        <v>37.380000000000003</v>
      </c>
      <c r="N52">
        <v>804785.92</v>
      </c>
      <c r="O52">
        <v>579857.57999999996</v>
      </c>
      <c r="P52">
        <v>936633.63</v>
      </c>
      <c r="S52">
        <v>455751</v>
      </c>
      <c r="T52">
        <v>9078</v>
      </c>
      <c r="U52">
        <v>585381</v>
      </c>
      <c r="X52">
        <v>221683.27</v>
      </c>
      <c r="Y52">
        <v>59193.13</v>
      </c>
    </row>
    <row r="53" spans="1:28" x14ac:dyDescent="0.25">
      <c r="A53" t="s">
        <v>2986</v>
      </c>
      <c r="B53">
        <v>1058273.72</v>
      </c>
      <c r="C53">
        <v>173890.67</v>
      </c>
      <c r="D53">
        <v>15315.87</v>
      </c>
      <c r="F53">
        <v>1139239.05</v>
      </c>
      <c r="G53">
        <v>90594.38</v>
      </c>
      <c r="H53">
        <v>18205.400000000001</v>
      </c>
      <c r="K53">
        <v>867.38</v>
      </c>
      <c r="L53">
        <v>8888.91</v>
      </c>
      <c r="N53">
        <v>1583682.61</v>
      </c>
      <c r="O53">
        <v>446722.69</v>
      </c>
      <c r="P53">
        <v>817499.99</v>
      </c>
      <c r="Q53">
        <v>1777.76</v>
      </c>
      <c r="S53">
        <v>786935</v>
      </c>
      <c r="T53">
        <v>4500</v>
      </c>
      <c r="U53">
        <v>890082</v>
      </c>
      <c r="X53">
        <v>149091</v>
      </c>
      <c r="Y53">
        <v>60037.35</v>
      </c>
    </row>
    <row r="54" spans="1:28" x14ac:dyDescent="0.25">
      <c r="A54" t="s">
        <v>2989</v>
      </c>
      <c r="B54">
        <v>268952.34000000003</v>
      </c>
      <c r="C54">
        <v>5000</v>
      </c>
      <c r="D54">
        <v>57539.49</v>
      </c>
      <c r="F54">
        <v>4</v>
      </c>
      <c r="G54">
        <v>2430467.75</v>
      </c>
      <c r="H54">
        <v>59200</v>
      </c>
      <c r="K54">
        <v>0</v>
      </c>
      <c r="N54">
        <v>1320008.23</v>
      </c>
      <c r="O54">
        <v>1557377.06</v>
      </c>
      <c r="P54">
        <v>349093.7</v>
      </c>
      <c r="S54">
        <v>514682</v>
      </c>
      <c r="T54">
        <v>10615</v>
      </c>
      <c r="U54">
        <v>639457</v>
      </c>
      <c r="X54">
        <v>107128.41</v>
      </c>
      <c r="Y54">
        <v>215212.15</v>
      </c>
      <c r="AA54">
        <v>32000</v>
      </c>
    </row>
    <row r="55" spans="1:28" x14ac:dyDescent="0.25">
      <c r="A55" t="s">
        <v>2990</v>
      </c>
      <c r="B55">
        <v>251118.09</v>
      </c>
      <c r="C55">
        <v>8750</v>
      </c>
      <c r="D55">
        <v>68946.67</v>
      </c>
      <c r="F55">
        <v>860022.08</v>
      </c>
      <c r="G55">
        <v>2753355.19</v>
      </c>
      <c r="H55">
        <v>0</v>
      </c>
      <c r="K55">
        <v>104.2</v>
      </c>
      <c r="N55">
        <v>2785106.66</v>
      </c>
      <c r="O55">
        <v>1296912.72</v>
      </c>
      <c r="P55">
        <v>523750.49</v>
      </c>
      <c r="S55">
        <v>511097</v>
      </c>
      <c r="T55">
        <v>9350</v>
      </c>
      <c r="U55">
        <v>633633</v>
      </c>
      <c r="X55">
        <v>150550.92000000001</v>
      </c>
      <c r="Y55">
        <v>331145.12</v>
      </c>
      <c r="AB55">
        <v>7000</v>
      </c>
    </row>
    <row r="56" spans="1:28" x14ac:dyDescent="0.25">
      <c r="A56" t="s">
        <v>2991</v>
      </c>
      <c r="B56">
        <v>525803.09</v>
      </c>
      <c r="C56">
        <v>37400</v>
      </c>
      <c r="D56">
        <v>39981</v>
      </c>
      <c r="F56">
        <v>450439.99</v>
      </c>
      <c r="G56">
        <v>2364978.59</v>
      </c>
      <c r="H56">
        <v>10000</v>
      </c>
      <c r="K56">
        <v>0</v>
      </c>
      <c r="N56">
        <v>1934477.58</v>
      </c>
      <c r="O56">
        <v>1593000.06</v>
      </c>
      <c r="P56">
        <v>446144.93</v>
      </c>
      <c r="Q56">
        <v>406.5</v>
      </c>
      <c r="S56">
        <v>501171.3</v>
      </c>
      <c r="T56">
        <v>10000</v>
      </c>
      <c r="U56">
        <v>613071.30000000005</v>
      </c>
      <c r="V56">
        <v>480</v>
      </c>
      <c r="W56">
        <v>328</v>
      </c>
      <c r="X56">
        <v>88916.54</v>
      </c>
      <c r="Y56">
        <v>242349.14</v>
      </c>
      <c r="AB56">
        <v>47876</v>
      </c>
    </row>
    <row r="57" spans="1:28" x14ac:dyDescent="0.25">
      <c r="A57" t="s">
        <v>2992</v>
      </c>
      <c r="B57">
        <v>646426.59</v>
      </c>
      <c r="C57">
        <v>0</v>
      </c>
      <c r="D57">
        <v>36349</v>
      </c>
      <c r="F57">
        <v>2</v>
      </c>
      <c r="G57">
        <v>2346451.75</v>
      </c>
      <c r="H57">
        <v>0</v>
      </c>
      <c r="K57">
        <v>143.91999999999999</v>
      </c>
      <c r="N57">
        <v>1973057.28</v>
      </c>
      <c r="O57">
        <v>1261656.71</v>
      </c>
      <c r="P57">
        <v>448409.54</v>
      </c>
      <c r="S57">
        <v>765226</v>
      </c>
      <c r="T57">
        <v>3030</v>
      </c>
      <c r="U57">
        <v>897615</v>
      </c>
      <c r="X57">
        <v>216557.38</v>
      </c>
      <c r="Y57">
        <v>226819.35</v>
      </c>
      <c r="Z57">
        <v>10500</v>
      </c>
    </row>
    <row r="58" spans="1:28" x14ac:dyDescent="0.25">
      <c r="A58" t="s">
        <v>3016</v>
      </c>
      <c r="B58">
        <v>234812.04</v>
      </c>
      <c r="C58">
        <v>0</v>
      </c>
      <c r="D58">
        <v>39421.480000000003</v>
      </c>
      <c r="F58">
        <v>3</v>
      </c>
      <c r="G58">
        <v>2259158.0699999998</v>
      </c>
      <c r="H58">
        <v>0</v>
      </c>
      <c r="K58">
        <v>26.17</v>
      </c>
      <c r="N58">
        <v>2647477.11</v>
      </c>
      <c r="P58">
        <v>303621.83</v>
      </c>
      <c r="S58">
        <v>378126</v>
      </c>
      <c r="U58">
        <v>482188</v>
      </c>
      <c r="X58">
        <v>72863.25</v>
      </c>
      <c r="Y58">
        <v>215496.42</v>
      </c>
      <c r="AA58">
        <v>960</v>
      </c>
    </row>
    <row r="59" spans="1:28" x14ac:dyDescent="0.25">
      <c r="A59" t="s">
        <v>3017</v>
      </c>
      <c r="B59">
        <v>969101.02</v>
      </c>
      <c r="C59">
        <v>20560</v>
      </c>
      <c r="D59">
        <v>41852.910000000003</v>
      </c>
      <c r="F59">
        <v>251873.58</v>
      </c>
      <c r="G59">
        <v>2039795.55</v>
      </c>
      <c r="H59">
        <v>0</v>
      </c>
      <c r="K59">
        <v>195.57</v>
      </c>
      <c r="N59">
        <v>3546586.96</v>
      </c>
      <c r="P59">
        <v>327894.73</v>
      </c>
      <c r="S59">
        <v>764094</v>
      </c>
      <c r="U59">
        <v>883373</v>
      </c>
      <c r="X59">
        <v>90974.63</v>
      </c>
      <c r="Y59">
        <v>240163.84</v>
      </c>
      <c r="AA59">
        <v>49000</v>
      </c>
      <c r="AB59">
        <v>500</v>
      </c>
    </row>
    <row r="60" spans="1:28" x14ac:dyDescent="0.25">
      <c r="A60" t="s">
        <v>2996</v>
      </c>
      <c r="B60">
        <v>563978.31999999995</v>
      </c>
      <c r="C60">
        <v>0</v>
      </c>
      <c r="D60">
        <v>34910.11</v>
      </c>
      <c r="F60">
        <v>117790.59</v>
      </c>
      <c r="G60">
        <v>118594.27</v>
      </c>
      <c r="J60">
        <v>216000</v>
      </c>
      <c r="K60">
        <v>532</v>
      </c>
      <c r="M60">
        <v>-71729.52</v>
      </c>
      <c r="N60">
        <v>875.54</v>
      </c>
      <c r="O60">
        <v>280935.62</v>
      </c>
      <c r="P60">
        <v>765206.61</v>
      </c>
      <c r="S60">
        <v>753621.4</v>
      </c>
      <c r="U60">
        <v>867374.4</v>
      </c>
      <c r="V60">
        <v>848</v>
      </c>
      <c r="X60">
        <v>165801.64000000001</v>
      </c>
      <c r="Y60">
        <v>13776.09</v>
      </c>
    </row>
    <row r="61" spans="1:28" x14ac:dyDescent="0.25">
      <c r="A61" t="s">
        <v>2997</v>
      </c>
      <c r="B61">
        <v>946980.74</v>
      </c>
      <c r="C61">
        <v>68550</v>
      </c>
      <c r="D61">
        <v>41504.589999999997</v>
      </c>
      <c r="F61">
        <v>3124422.43</v>
      </c>
      <c r="G61">
        <v>2984974.13</v>
      </c>
      <c r="N61">
        <v>7067013.1799999997</v>
      </c>
      <c r="O61">
        <v>179132.84</v>
      </c>
      <c r="P61">
        <v>850059.92</v>
      </c>
      <c r="S61">
        <v>877525.79</v>
      </c>
      <c r="U61">
        <v>1155952.22</v>
      </c>
      <c r="X61">
        <v>227129.59</v>
      </c>
      <c r="Y61">
        <v>181633.03</v>
      </c>
    </row>
    <row r="62" spans="1:28" x14ac:dyDescent="0.25">
      <c r="A62" t="s">
        <v>2998</v>
      </c>
      <c r="B62">
        <v>351449.29</v>
      </c>
      <c r="C62">
        <v>16500</v>
      </c>
      <c r="D62">
        <v>38073.79</v>
      </c>
      <c r="F62">
        <v>11608</v>
      </c>
      <c r="G62">
        <v>122068.86</v>
      </c>
      <c r="K62">
        <v>2203</v>
      </c>
      <c r="N62">
        <v>-2837518.22</v>
      </c>
      <c r="O62">
        <v>2768470.84</v>
      </c>
      <c r="P62">
        <v>726749.38</v>
      </c>
      <c r="S62">
        <v>337165.7</v>
      </c>
      <c r="T62">
        <v>100000</v>
      </c>
      <c r="U62">
        <v>529250.69999999995</v>
      </c>
      <c r="X62">
        <v>56670.42</v>
      </c>
      <c r="Y62">
        <v>20069.13</v>
      </c>
      <c r="AA62">
        <v>50000</v>
      </c>
    </row>
    <row r="63" spans="1:28" x14ac:dyDescent="0.25">
      <c r="A63" t="s">
        <v>2999</v>
      </c>
      <c r="B63">
        <v>630990.06000000006</v>
      </c>
      <c r="C63">
        <v>0</v>
      </c>
      <c r="D63">
        <v>10884.06</v>
      </c>
      <c r="F63">
        <v>234705.96</v>
      </c>
      <c r="G63">
        <v>104805.66</v>
      </c>
      <c r="K63">
        <v>2837.38</v>
      </c>
      <c r="N63">
        <v>-957894.61</v>
      </c>
      <c r="O63">
        <v>2027508.56</v>
      </c>
      <c r="P63">
        <v>793786.88</v>
      </c>
      <c r="S63">
        <v>631913.4</v>
      </c>
      <c r="U63">
        <v>814152.4</v>
      </c>
      <c r="X63">
        <v>382634.64</v>
      </c>
      <c r="Y63">
        <v>119427.1</v>
      </c>
      <c r="AA63">
        <v>50503.73</v>
      </c>
    </row>
    <row r="64" spans="1:28" x14ac:dyDescent="0.25">
      <c r="A64" t="s">
        <v>3000</v>
      </c>
      <c r="B64">
        <v>834048.61</v>
      </c>
      <c r="C64">
        <v>0</v>
      </c>
      <c r="D64">
        <v>54093.65</v>
      </c>
      <c r="F64">
        <v>1628201.58</v>
      </c>
      <c r="G64">
        <v>300183.03999999998</v>
      </c>
      <c r="K64">
        <v>83880</v>
      </c>
      <c r="N64">
        <v>4109396.36</v>
      </c>
      <c r="O64">
        <v>179132.84</v>
      </c>
      <c r="P64">
        <v>779485.26</v>
      </c>
      <c r="S64">
        <v>318108</v>
      </c>
      <c r="T64">
        <v>81500</v>
      </c>
      <c r="U64">
        <v>530545</v>
      </c>
      <c r="V64">
        <v>1632</v>
      </c>
      <c r="X64">
        <v>438808.99</v>
      </c>
      <c r="Y64">
        <v>188481.45</v>
      </c>
      <c r="AA64">
        <v>161225</v>
      </c>
    </row>
    <row r="65" spans="1:27" x14ac:dyDescent="0.25">
      <c r="A65" t="s">
        <v>3001</v>
      </c>
      <c r="B65">
        <v>681008.38</v>
      </c>
      <c r="C65">
        <v>59881.5</v>
      </c>
      <c r="D65">
        <v>41847.33</v>
      </c>
      <c r="F65">
        <v>1505797.64</v>
      </c>
      <c r="G65">
        <v>284013.03000000003</v>
      </c>
      <c r="H65">
        <v>0</v>
      </c>
      <c r="K65">
        <v>0</v>
      </c>
      <c r="N65">
        <v>-116660.08</v>
      </c>
      <c r="O65">
        <v>2752937.45</v>
      </c>
      <c r="P65">
        <v>366329.91</v>
      </c>
      <c r="S65">
        <v>884541</v>
      </c>
      <c r="T65">
        <v>69650</v>
      </c>
      <c r="U65">
        <v>1012554</v>
      </c>
      <c r="V65">
        <v>652</v>
      </c>
      <c r="X65">
        <v>185399.03</v>
      </c>
      <c r="Y65">
        <v>103235.21</v>
      </c>
    </row>
    <row r="66" spans="1:27" x14ac:dyDescent="0.25">
      <c r="A66" t="s">
        <v>3002</v>
      </c>
      <c r="B66">
        <v>439124.87</v>
      </c>
      <c r="C66">
        <v>0</v>
      </c>
      <c r="D66">
        <v>21932.52</v>
      </c>
      <c r="F66">
        <v>572970</v>
      </c>
      <c r="G66">
        <v>922972</v>
      </c>
      <c r="H66">
        <v>0</v>
      </c>
      <c r="K66">
        <v>5505.5</v>
      </c>
      <c r="N66">
        <v>-617694.13</v>
      </c>
      <c r="O66">
        <v>3437556.74</v>
      </c>
      <c r="P66">
        <v>313645.03000000003</v>
      </c>
      <c r="S66">
        <v>941619</v>
      </c>
      <c r="T66">
        <v>72940</v>
      </c>
      <c r="U66">
        <v>1102845</v>
      </c>
      <c r="X66">
        <v>140868.12</v>
      </c>
      <c r="Y66">
        <v>221573</v>
      </c>
    </row>
    <row r="67" spans="1:27" x14ac:dyDescent="0.25">
      <c r="A67" t="s">
        <v>3003</v>
      </c>
      <c r="B67">
        <v>921805.09</v>
      </c>
      <c r="C67">
        <v>0</v>
      </c>
      <c r="D67">
        <v>55238</v>
      </c>
      <c r="F67">
        <v>1292580.56</v>
      </c>
      <c r="G67">
        <v>234585</v>
      </c>
      <c r="H67">
        <v>0</v>
      </c>
      <c r="K67">
        <v>12376</v>
      </c>
      <c r="N67">
        <v>1634176.38</v>
      </c>
      <c r="O67">
        <v>785641.8</v>
      </c>
      <c r="P67">
        <v>384160.64</v>
      </c>
      <c r="S67">
        <v>795302</v>
      </c>
      <c r="T67">
        <v>55600</v>
      </c>
      <c r="U67">
        <v>893815</v>
      </c>
      <c r="V67">
        <v>912</v>
      </c>
      <c r="X67">
        <v>161875.96</v>
      </c>
      <c r="Y67">
        <v>67403.44</v>
      </c>
    </row>
    <row r="68" spans="1:27" x14ac:dyDescent="0.25">
      <c r="A68" t="s">
        <v>3004</v>
      </c>
      <c r="B68">
        <v>1513321.15</v>
      </c>
      <c r="C68">
        <v>0</v>
      </c>
      <c r="D68">
        <v>39400</v>
      </c>
      <c r="F68">
        <v>320971.48</v>
      </c>
      <c r="G68">
        <v>71300.240000000005</v>
      </c>
      <c r="H68">
        <v>486</v>
      </c>
      <c r="K68">
        <v>4062.52</v>
      </c>
      <c r="N68">
        <v>1477656.06</v>
      </c>
      <c r="P68">
        <v>1690872.97</v>
      </c>
      <c r="S68">
        <v>775469</v>
      </c>
      <c r="U68">
        <v>1164227</v>
      </c>
      <c r="W68">
        <v>7088</v>
      </c>
      <c r="X68">
        <v>525549.93000000005</v>
      </c>
      <c r="Y68">
        <v>119943.98</v>
      </c>
      <c r="AA68">
        <v>29807.5</v>
      </c>
    </row>
    <row r="69" spans="1:27" x14ac:dyDescent="0.25">
      <c r="A69" t="s">
        <v>3005</v>
      </c>
      <c r="B69">
        <v>964898.64</v>
      </c>
      <c r="C69">
        <v>0</v>
      </c>
      <c r="D69">
        <v>17852.29</v>
      </c>
      <c r="F69">
        <v>1476531.67</v>
      </c>
      <c r="G69">
        <v>55405.67</v>
      </c>
      <c r="K69">
        <v>-49494.85</v>
      </c>
      <c r="N69">
        <v>2195038.7999999998</v>
      </c>
      <c r="P69">
        <v>797052.5</v>
      </c>
      <c r="S69">
        <v>446534.40000000002</v>
      </c>
      <c r="U69">
        <v>508220.4</v>
      </c>
      <c r="X69">
        <v>147106.51999999999</v>
      </c>
      <c r="Y69">
        <v>78425.16</v>
      </c>
      <c r="AA69">
        <v>33820.5</v>
      </c>
    </row>
    <row r="70" spans="1:27" x14ac:dyDescent="0.25">
      <c r="A70" t="s">
        <v>3006</v>
      </c>
      <c r="B70">
        <v>1059555.24</v>
      </c>
      <c r="C70">
        <v>0</v>
      </c>
      <c r="D70">
        <v>61530.42</v>
      </c>
      <c r="F70">
        <v>108097.94</v>
      </c>
      <c r="G70">
        <v>240869.91</v>
      </c>
      <c r="K70">
        <v>4732.5200000000004</v>
      </c>
      <c r="N70">
        <v>804552.5</v>
      </c>
      <c r="P70">
        <v>1612859.44</v>
      </c>
      <c r="R70">
        <v>968.18</v>
      </c>
      <c r="S70">
        <v>1033068</v>
      </c>
      <c r="U70">
        <v>1316720</v>
      </c>
      <c r="X70">
        <v>461763.66</v>
      </c>
      <c r="Y70">
        <v>48124.76</v>
      </c>
      <c r="AA70">
        <v>38378.71</v>
      </c>
    </row>
    <row r="71" spans="1:27" x14ac:dyDescent="0.25">
      <c r="A71" t="s">
        <v>3007</v>
      </c>
      <c r="B71">
        <v>2368493.5</v>
      </c>
      <c r="C71">
        <v>0</v>
      </c>
      <c r="D71">
        <v>24730</v>
      </c>
      <c r="F71">
        <v>1261520.02</v>
      </c>
      <c r="G71">
        <v>46548.74</v>
      </c>
      <c r="K71">
        <v>-251884.5</v>
      </c>
      <c r="N71">
        <v>3058248.56</v>
      </c>
      <c r="P71">
        <v>1659355.79</v>
      </c>
      <c r="S71">
        <v>667065</v>
      </c>
      <c r="U71">
        <v>855715</v>
      </c>
      <c r="X71">
        <v>254312.87</v>
      </c>
      <c r="Y71">
        <v>102892.39</v>
      </c>
      <c r="AA71">
        <v>52152.33</v>
      </c>
    </row>
    <row r="72" spans="1:27" x14ac:dyDescent="0.25">
      <c r="A72" t="s">
        <v>3008</v>
      </c>
      <c r="B72">
        <v>2871873.5</v>
      </c>
      <c r="C72">
        <v>0</v>
      </c>
      <c r="D72">
        <v>31000</v>
      </c>
      <c r="F72">
        <v>1777087.5</v>
      </c>
      <c r="G72">
        <v>569013.11</v>
      </c>
      <c r="J72">
        <v>13000</v>
      </c>
      <c r="K72">
        <v>-267</v>
      </c>
      <c r="N72">
        <v>3871032.42</v>
      </c>
      <c r="P72">
        <v>2470370.25</v>
      </c>
      <c r="S72">
        <v>1452392.1</v>
      </c>
      <c r="U72">
        <v>1619798.1</v>
      </c>
      <c r="X72">
        <v>455879.97</v>
      </c>
      <c r="Y72">
        <v>172188.34</v>
      </c>
      <c r="AA72">
        <v>41120.25</v>
      </c>
    </row>
    <row r="73" spans="1:27" x14ac:dyDescent="0.25">
      <c r="A73" t="s">
        <v>3009</v>
      </c>
      <c r="B73">
        <v>1183565.25</v>
      </c>
      <c r="C73">
        <v>0</v>
      </c>
      <c r="D73">
        <v>45527.6</v>
      </c>
      <c r="F73">
        <v>279063.28999999998</v>
      </c>
      <c r="G73">
        <v>406044.54</v>
      </c>
      <c r="K73">
        <v>1754</v>
      </c>
      <c r="N73">
        <v>1436973.29</v>
      </c>
      <c r="P73">
        <v>740677.6</v>
      </c>
      <c r="S73">
        <v>608781</v>
      </c>
      <c r="T73">
        <v>253189</v>
      </c>
      <c r="U73">
        <v>608781</v>
      </c>
      <c r="X73">
        <v>243863.51</v>
      </c>
      <c r="Y73">
        <v>89695.2</v>
      </c>
      <c r="AA73">
        <v>7574.5</v>
      </c>
    </row>
    <row r="74" spans="1:27" x14ac:dyDescent="0.25">
      <c r="A74" t="s">
        <v>3010</v>
      </c>
      <c r="B74">
        <v>882158.67</v>
      </c>
      <c r="C74">
        <v>0</v>
      </c>
      <c r="D74">
        <v>55381.38</v>
      </c>
      <c r="F74">
        <v>1059353.94</v>
      </c>
      <c r="G74">
        <v>131208.76999999999</v>
      </c>
      <c r="H74">
        <v>162</v>
      </c>
      <c r="K74">
        <v>26958.27</v>
      </c>
      <c r="N74">
        <v>1472668.6</v>
      </c>
      <c r="P74">
        <v>1216792.77</v>
      </c>
      <c r="R74">
        <v>17.16</v>
      </c>
      <c r="S74">
        <v>383068</v>
      </c>
      <c r="U74">
        <v>607657</v>
      </c>
      <c r="X74">
        <v>93277.65</v>
      </c>
      <c r="Y74">
        <v>77893.7</v>
      </c>
      <c r="AA74">
        <v>25693.5</v>
      </c>
    </row>
    <row r="75" spans="1:27" x14ac:dyDescent="0.25">
      <c r="A75" t="s">
        <v>3011</v>
      </c>
      <c r="B75">
        <v>667848.32999999996</v>
      </c>
      <c r="C75">
        <v>62741.58</v>
      </c>
      <c r="D75">
        <v>8100</v>
      </c>
      <c r="F75">
        <v>893610.7</v>
      </c>
      <c r="G75">
        <v>1524328.02</v>
      </c>
      <c r="I75">
        <v>1980</v>
      </c>
      <c r="K75">
        <v>3103.72</v>
      </c>
      <c r="N75">
        <v>842520.71</v>
      </c>
      <c r="O75">
        <v>2174520.91</v>
      </c>
      <c r="P75">
        <v>891622.42</v>
      </c>
      <c r="S75">
        <v>690511.75</v>
      </c>
      <c r="U75">
        <v>856791.75</v>
      </c>
      <c r="V75">
        <v>900</v>
      </c>
      <c r="X75">
        <v>184626.26</v>
      </c>
      <c r="Y75">
        <v>222496.32</v>
      </c>
      <c r="AA75">
        <v>31156.55</v>
      </c>
    </row>
    <row r="76" spans="1:27" x14ac:dyDescent="0.25">
      <c r="A76" t="s">
        <v>3012</v>
      </c>
      <c r="B76">
        <v>1033477.01</v>
      </c>
      <c r="C76">
        <v>52004.25</v>
      </c>
      <c r="D76">
        <v>48720.97</v>
      </c>
      <c r="F76">
        <v>1079222.1499999999</v>
      </c>
      <c r="G76">
        <v>761703.44</v>
      </c>
      <c r="I76">
        <v>3430</v>
      </c>
      <c r="K76">
        <v>3448.69</v>
      </c>
      <c r="N76">
        <v>581969.43999999994</v>
      </c>
      <c r="O76">
        <v>2426315.1</v>
      </c>
      <c r="P76">
        <v>1260726.6299999999</v>
      </c>
      <c r="S76">
        <v>753681</v>
      </c>
      <c r="U76">
        <v>1123585</v>
      </c>
      <c r="V76">
        <v>160</v>
      </c>
      <c r="W76">
        <v>740</v>
      </c>
      <c r="X76">
        <v>428674.91</v>
      </c>
      <c r="Y76">
        <v>236378.13</v>
      </c>
      <c r="AA76">
        <v>92655</v>
      </c>
    </row>
    <row r="77" spans="1:27" x14ac:dyDescent="0.25">
      <c r="A77" t="s">
        <v>3013</v>
      </c>
      <c r="B77">
        <v>788066.55</v>
      </c>
      <c r="C77">
        <v>208201.91</v>
      </c>
      <c r="D77">
        <v>16683.89</v>
      </c>
      <c r="F77">
        <v>52557.19</v>
      </c>
      <c r="G77">
        <v>173829.17</v>
      </c>
      <c r="K77">
        <v>791.28</v>
      </c>
      <c r="N77">
        <v>-436042.72</v>
      </c>
      <c r="O77">
        <v>1120243.3</v>
      </c>
      <c r="P77">
        <v>988875.16</v>
      </c>
      <c r="S77">
        <v>360080</v>
      </c>
      <c r="U77">
        <v>441396</v>
      </c>
      <c r="X77">
        <v>241845.5</v>
      </c>
      <c r="Y77">
        <v>61129.01</v>
      </c>
      <c r="AA77">
        <v>7037.8</v>
      </c>
    </row>
    <row r="78" spans="1:27" x14ac:dyDescent="0.25">
      <c r="A78" t="s">
        <v>3014</v>
      </c>
      <c r="B78">
        <v>401562.56</v>
      </c>
      <c r="C78">
        <v>164945.98000000001</v>
      </c>
      <c r="D78">
        <v>30958</v>
      </c>
      <c r="F78">
        <v>951784.59</v>
      </c>
      <c r="G78">
        <v>351069.02</v>
      </c>
      <c r="I78">
        <v>2490</v>
      </c>
      <c r="K78">
        <v>-13649.95</v>
      </c>
      <c r="N78">
        <v>-791622.32</v>
      </c>
      <c r="O78">
        <v>2732486.08</v>
      </c>
      <c r="P78">
        <v>557933.75</v>
      </c>
      <c r="S78">
        <v>1049516.8999999999</v>
      </c>
      <c r="U78">
        <v>1243608.8999999999</v>
      </c>
      <c r="X78">
        <v>201223.22</v>
      </c>
      <c r="Y78">
        <v>116831.82</v>
      </c>
      <c r="AA78">
        <v>10943.01</v>
      </c>
    </row>
    <row r="79" spans="1:27" x14ac:dyDescent="0.25">
      <c r="A79" t="s">
        <v>3015</v>
      </c>
      <c r="B79">
        <v>702167.21</v>
      </c>
      <c r="C79">
        <v>45473</v>
      </c>
      <c r="D79">
        <v>23000</v>
      </c>
      <c r="F79">
        <v>1768414.77</v>
      </c>
      <c r="G79">
        <v>329483.74</v>
      </c>
      <c r="I79">
        <v>2589</v>
      </c>
      <c r="K79">
        <v>1864.53</v>
      </c>
      <c r="N79">
        <v>-269528.77</v>
      </c>
      <c r="O79">
        <v>3283107.89</v>
      </c>
      <c r="P79">
        <v>642786.19999999995</v>
      </c>
      <c r="R79">
        <v>3.32</v>
      </c>
      <c r="S79">
        <v>624596</v>
      </c>
      <c r="U79">
        <v>776461</v>
      </c>
      <c r="X79">
        <v>293345.15999999997</v>
      </c>
      <c r="Y79">
        <v>93495.09</v>
      </c>
      <c r="AA79">
        <v>178398.2</v>
      </c>
    </row>
    <row r="80" spans="1:27" x14ac:dyDescent="0.25">
      <c r="A80" t="s">
        <v>3018</v>
      </c>
      <c r="B80">
        <v>823735.7</v>
      </c>
      <c r="C80">
        <v>29647</v>
      </c>
      <c r="D80">
        <v>13560</v>
      </c>
      <c r="F80">
        <v>363123.12</v>
      </c>
      <c r="G80">
        <v>221526.16</v>
      </c>
      <c r="K80">
        <v>-480163.07</v>
      </c>
      <c r="N80">
        <v>349784.12</v>
      </c>
      <c r="O80">
        <v>1600443.98</v>
      </c>
      <c r="P80">
        <v>387163.33</v>
      </c>
      <c r="S80">
        <v>483273</v>
      </c>
      <c r="U80">
        <v>548619</v>
      </c>
      <c r="X80">
        <v>166672.66</v>
      </c>
      <c r="Y80">
        <v>89777.72</v>
      </c>
      <c r="AA80">
        <v>23365</v>
      </c>
    </row>
    <row r="81" spans="1:25" x14ac:dyDescent="0.25">
      <c r="A81" t="s">
        <v>2987</v>
      </c>
      <c r="B81">
        <v>325966.38</v>
      </c>
      <c r="C81">
        <v>0</v>
      </c>
      <c r="D81">
        <v>8345.76</v>
      </c>
      <c r="F81">
        <v>1879023.36</v>
      </c>
      <c r="G81">
        <v>162658.87</v>
      </c>
      <c r="N81">
        <v>3159683.49</v>
      </c>
      <c r="P81">
        <v>319788.51</v>
      </c>
      <c r="S81">
        <v>371449.64</v>
      </c>
      <c r="U81">
        <v>440755.64</v>
      </c>
      <c r="V81">
        <v>868</v>
      </c>
      <c r="X81">
        <v>33969.25</v>
      </c>
      <c r="Y81">
        <v>919898.03</v>
      </c>
    </row>
    <row r="82" spans="1:25" x14ac:dyDescent="0.25">
      <c r="A82" t="s">
        <v>2988</v>
      </c>
      <c r="B82">
        <v>1012133.18</v>
      </c>
      <c r="C82">
        <v>39000</v>
      </c>
      <c r="D82">
        <v>14899.37</v>
      </c>
      <c r="F82">
        <v>2624077.0099999998</v>
      </c>
      <c r="G82">
        <v>99317.7</v>
      </c>
      <c r="K82">
        <v>1385</v>
      </c>
      <c r="N82">
        <v>1780357.41</v>
      </c>
      <c r="O82">
        <v>1891769.64</v>
      </c>
      <c r="P82">
        <v>613882.54</v>
      </c>
      <c r="S82">
        <v>129170.64</v>
      </c>
      <c r="U82">
        <v>246311.64</v>
      </c>
      <c r="V82">
        <v>2612</v>
      </c>
      <c r="X82">
        <v>115558.2</v>
      </c>
      <c r="Y82">
        <v>233391.1</v>
      </c>
    </row>
    <row r="83" spans="1:25" x14ac:dyDescent="0.25">
      <c r="A83" t="s">
        <v>2993</v>
      </c>
      <c r="B83">
        <v>524292.32999999996</v>
      </c>
      <c r="C83">
        <v>0</v>
      </c>
      <c r="D83">
        <v>13811.54</v>
      </c>
      <c r="F83">
        <v>779475.89</v>
      </c>
      <c r="G83">
        <v>1561512.39</v>
      </c>
      <c r="K83">
        <v>0</v>
      </c>
      <c r="M83">
        <v>-541668.11</v>
      </c>
      <c r="N83">
        <v>1428073.88</v>
      </c>
      <c r="O83">
        <v>1861215.28</v>
      </c>
      <c r="P83">
        <v>538823.64</v>
      </c>
      <c r="S83">
        <v>413154</v>
      </c>
      <c r="U83">
        <v>551330</v>
      </c>
      <c r="V83">
        <v>1016</v>
      </c>
      <c r="X83">
        <v>106108.9</v>
      </c>
      <c r="Y83">
        <v>79325.850000000006</v>
      </c>
    </row>
    <row r="84" spans="1:25" x14ac:dyDescent="0.25">
      <c r="A84" t="s">
        <v>2994</v>
      </c>
      <c r="B84">
        <v>355694.89</v>
      </c>
      <c r="C84">
        <v>0</v>
      </c>
      <c r="D84">
        <v>3863.98</v>
      </c>
      <c r="F84">
        <v>294253.21999999997</v>
      </c>
      <c r="G84">
        <v>1479111.96</v>
      </c>
      <c r="K84">
        <v>0</v>
      </c>
      <c r="N84">
        <v>2017497</v>
      </c>
      <c r="P84">
        <v>537748.13</v>
      </c>
      <c r="S84">
        <v>700933</v>
      </c>
      <c r="U84">
        <v>834487</v>
      </c>
      <c r="X84">
        <v>71813.61</v>
      </c>
      <c r="Y84">
        <v>73952.92</v>
      </c>
    </row>
    <row r="85" spans="1:25" x14ac:dyDescent="0.25">
      <c r="A85" t="s">
        <v>2995</v>
      </c>
      <c r="B85">
        <v>591774.96</v>
      </c>
      <c r="C85">
        <v>0</v>
      </c>
      <c r="D85">
        <v>18867.580000000002</v>
      </c>
      <c r="F85">
        <v>2538904.62</v>
      </c>
      <c r="G85">
        <v>2080225.04</v>
      </c>
      <c r="K85">
        <v>1895.76</v>
      </c>
      <c r="N85">
        <v>1168272.1200000001</v>
      </c>
      <c r="O85">
        <v>4000000</v>
      </c>
      <c r="P85">
        <v>678076.29</v>
      </c>
      <c r="S85">
        <v>490475.28</v>
      </c>
      <c r="U85">
        <v>620759.28</v>
      </c>
      <c r="V85">
        <v>3060</v>
      </c>
      <c r="X85">
        <v>123977.68</v>
      </c>
      <c r="Y85">
        <v>293134.18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2</vt:i4>
      </vt:variant>
    </vt:vector>
  </HeadingPairs>
  <TitlesOfParts>
    <vt:vector size="20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2022-03-14T03:19:18Z</cp:lastPrinted>
  <dcterms:created xsi:type="dcterms:W3CDTF">2018-02-08T06:24:17Z</dcterms:created>
  <dcterms:modified xsi:type="dcterms:W3CDTF">2022-03-14T04:01:16Z</dcterms:modified>
</cp:coreProperties>
</file>